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hn5c10f1c6859ca-my.sharepoint.com/personal/sjef_vanleeuwen_zorgwize_nl/Documents/4. ZORGWIZE Documenten/2024 Documenten/"/>
    </mc:Choice>
  </mc:AlternateContent>
  <xr:revisionPtr revIDLastSave="3" documentId="8_{5DD75061-39C1-407B-9E8A-3733622A905B}" xr6:coauthVersionLast="47" xr6:coauthVersionMax="47" xr10:uidLastSave="{7518D872-D3EC-4E25-8588-A60B9D45D7F0}"/>
  <bookViews>
    <workbookView xWindow="-108" yWindow="-108" windowWidth="23256" windowHeight="12456" xr2:uid="{44EE0735-C3EC-4B32-9B89-9FABBC27A092}"/>
  </bookViews>
  <sheets>
    <sheet name="WLZ VV 2024" sheetId="3" r:id="rId1"/>
    <sheet name="specificatie" sheetId="2" r:id="rId2"/>
  </sheets>
  <externalReferences>
    <externalReference r:id="rId3"/>
  </externalReferences>
  <definedNames>
    <definedName name="_xlnm.Print_Area" localSheetId="1">specificatie!$A$1:$R$158</definedName>
    <definedName name="_xlnm.Print_Area" localSheetId="0">'WLZ VV 2024'!$A$1:$Q$168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9" i="3" l="1"/>
  <c r="S90" i="3"/>
  <c r="S91" i="3"/>
  <c r="S92" i="3"/>
  <c r="T92" i="3"/>
  <c r="S93" i="3"/>
  <c r="S94" i="3"/>
  <c r="S95" i="3"/>
  <c r="S96" i="3"/>
  <c r="S97" i="3"/>
  <c r="T97" i="3" s="1"/>
  <c r="S98" i="3"/>
  <c r="S99" i="3"/>
  <c r="S100" i="3"/>
  <c r="S101" i="3"/>
  <c r="T101" i="3" s="1"/>
  <c r="S102" i="3"/>
  <c r="S103" i="3"/>
  <c r="S104" i="3"/>
  <c r="T104" i="3"/>
  <c r="S105" i="3"/>
  <c r="S106" i="3"/>
  <c r="S107" i="3"/>
  <c r="S108" i="3"/>
  <c r="T108" i="3" s="1"/>
  <c r="S109" i="3"/>
  <c r="S110" i="3"/>
  <c r="T110" i="3" s="1"/>
  <c r="S111" i="3"/>
  <c r="S112" i="3"/>
  <c r="T112" i="3"/>
  <c r="S113" i="3"/>
  <c r="S114" i="3"/>
  <c r="S115" i="3"/>
  <c r="S116" i="3"/>
  <c r="S117" i="3"/>
  <c r="S118" i="3"/>
  <c r="S119" i="3"/>
  <c r="S120" i="3"/>
  <c r="T120" i="3" s="1"/>
  <c r="S121" i="3"/>
  <c r="F121" i="3"/>
  <c r="F119" i="3"/>
  <c r="F118" i="3"/>
  <c r="F117" i="3"/>
  <c r="F116" i="3"/>
  <c r="F115" i="3"/>
  <c r="F114" i="3"/>
  <c r="F113" i="3"/>
  <c r="F111" i="3"/>
  <c r="S88" i="3"/>
  <c r="D96" i="3"/>
  <c r="D95" i="3"/>
  <c r="D94" i="3"/>
  <c r="D93" i="3"/>
  <c r="D89" i="3"/>
  <c r="D90" i="3"/>
  <c r="D91" i="3"/>
  <c r="D88" i="3"/>
  <c r="F109" i="3"/>
  <c r="F107" i="3"/>
  <c r="F106" i="3"/>
  <c r="F105" i="3"/>
  <c r="F103" i="3"/>
  <c r="F102" i="3"/>
  <c r="F100" i="3"/>
  <c r="F99" i="3"/>
  <c r="F98" i="3"/>
  <c r="F96" i="3"/>
  <c r="F95" i="3"/>
  <c r="F94" i="3"/>
  <c r="F93" i="3"/>
  <c r="F89" i="3"/>
  <c r="F90" i="3"/>
  <c r="F91" i="3"/>
  <c r="F88" i="3"/>
  <c r="D121" i="3"/>
  <c r="D119" i="3"/>
  <c r="D118" i="3"/>
  <c r="D117" i="3"/>
  <c r="D116" i="3"/>
  <c r="D115" i="3"/>
  <c r="D114" i="3"/>
  <c r="D113" i="3"/>
  <c r="D111" i="3"/>
  <c r="D109" i="3"/>
  <c r="D107" i="3"/>
  <c r="D106" i="3"/>
  <c r="D105" i="3"/>
  <c r="D103" i="3"/>
  <c r="D102" i="3"/>
  <c r="D100" i="3"/>
  <c r="D99" i="3"/>
  <c r="D98" i="3"/>
  <c r="L112" i="2" l="1"/>
  <c r="R112" i="2" s="1"/>
  <c r="L110" i="2"/>
  <c r="R110" i="2" s="1"/>
  <c r="L109" i="2"/>
  <c r="R109" i="2" s="1"/>
  <c r="L108" i="2"/>
  <c r="R108" i="2" s="1"/>
  <c r="L107" i="2"/>
  <c r="R107" i="2" s="1"/>
  <c r="L106" i="2"/>
  <c r="R106" i="2" s="1"/>
  <c r="L105" i="2"/>
  <c r="R105" i="2" s="1"/>
  <c r="L104" i="2"/>
  <c r="R104" i="2" s="1"/>
  <c r="L102" i="2"/>
  <c r="R102" i="2" s="1"/>
  <c r="L100" i="2"/>
  <c r="R100" i="2" s="1"/>
  <c r="L98" i="2"/>
  <c r="R98" i="2" s="1"/>
  <c r="L97" i="2"/>
  <c r="R97" i="2" s="1"/>
  <c r="L96" i="2"/>
  <c r="R96" i="2" s="1"/>
  <c r="L94" i="2"/>
  <c r="R94" i="2" s="1"/>
  <c r="L93" i="2"/>
  <c r="R93" i="2" s="1"/>
  <c r="L91" i="2"/>
  <c r="R91" i="2" s="1"/>
  <c r="L90" i="2"/>
  <c r="R90" i="2" s="1"/>
  <c r="L89" i="2"/>
  <c r="R89" i="2" s="1"/>
  <c r="L87" i="2"/>
  <c r="R87" i="2" s="1"/>
  <c r="L86" i="2"/>
  <c r="R86" i="2" s="1"/>
  <c r="L85" i="2"/>
  <c r="R85" i="2" s="1"/>
  <c r="L84" i="2"/>
  <c r="R84" i="2" s="1"/>
  <c r="L82" i="2"/>
  <c r="R82" i="2" s="1"/>
  <c r="L81" i="2"/>
  <c r="R81" i="2" s="1"/>
  <c r="L80" i="2"/>
  <c r="R80" i="2" s="1"/>
  <c r="L79" i="2"/>
  <c r="R79" i="2" s="1"/>
  <c r="A75" i="2"/>
  <c r="H50" i="3"/>
  <c r="N50" i="3" s="1"/>
  <c r="H121" i="3"/>
  <c r="N121" i="3" s="1"/>
  <c r="H119" i="3"/>
  <c r="N119" i="3" s="1"/>
  <c r="H118" i="3"/>
  <c r="N118" i="3" s="1"/>
  <c r="T118" i="3" s="1"/>
  <c r="H117" i="3"/>
  <c r="N117" i="3" s="1"/>
  <c r="T117" i="3" s="1"/>
  <c r="H116" i="3"/>
  <c r="N116" i="3" s="1"/>
  <c r="H115" i="3"/>
  <c r="N115" i="3" s="1"/>
  <c r="H114" i="3"/>
  <c r="N114" i="3" s="1"/>
  <c r="H113" i="3"/>
  <c r="N113" i="3" s="1"/>
  <c r="H111" i="3"/>
  <c r="N111" i="3" s="1"/>
  <c r="H109" i="3"/>
  <c r="N109" i="3" s="1"/>
  <c r="T109" i="3" s="1"/>
  <c r="H107" i="3"/>
  <c r="N107" i="3" s="1"/>
  <c r="T107" i="3" s="1"/>
  <c r="H106" i="3"/>
  <c r="N106" i="3" s="1"/>
  <c r="T106" i="3" s="1"/>
  <c r="H105" i="3"/>
  <c r="N105" i="3" s="1"/>
  <c r="T105" i="3" s="1"/>
  <c r="H103" i="3"/>
  <c r="N103" i="3" s="1"/>
  <c r="T103" i="3" s="1"/>
  <c r="H102" i="3"/>
  <c r="N102" i="3" s="1"/>
  <c r="T102" i="3" s="1"/>
  <c r="H98" i="3"/>
  <c r="N98" i="3" s="1"/>
  <c r="T98" i="3" s="1"/>
  <c r="H100" i="3"/>
  <c r="N100" i="3" s="1"/>
  <c r="T100" i="3" s="1"/>
  <c r="H99" i="3"/>
  <c r="N99" i="3" s="1"/>
  <c r="T99" i="3" s="1"/>
  <c r="H96" i="3"/>
  <c r="N96" i="3" s="1"/>
  <c r="T96" i="3" s="1"/>
  <c r="H95" i="3"/>
  <c r="N95" i="3" s="1"/>
  <c r="T95" i="3" s="1"/>
  <c r="H94" i="3"/>
  <c r="N94" i="3" s="1"/>
  <c r="T94" i="3" s="1"/>
  <c r="H93" i="3"/>
  <c r="N93" i="3" s="1"/>
  <c r="T93" i="3" s="1"/>
  <c r="H91" i="3"/>
  <c r="N91" i="3" s="1"/>
  <c r="T91" i="3" s="1"/>
  <c r="H90" i="3"/>
  <c r="N90" i="3" s="1"/>
  <c r="T90" i="3" s="1"/>
  <c r="H89" i="3"/>
  <c r="N89" i="3" s="1"/>
  <c r="T89" i="3" s="1"/>
  <c r="H88" i="3"/>
  <c r="N88" i="3" s="1"/>
  <c r="T88" i="3" s="1"/>
  <c r="Q86" i="3"/>
  <c r="P85" i="3"/>
  <c r="Q48" i="3"/>
  <c r="P47" i="3"/>
  <c r="H54" i="3"/>
  <c r="N54" i="3" s="1"/>
  <c r="H53" i="3"/>
  <c r="N53" i="3" s="1"/>
  <c r="H52" i="3"/>
  <c r="N52" i="3" s="1"/>
  <c r="H51" i="3"/>
  <c r="N51" i="3" s="1"/>
  <c r="H45" i="3"/>
  <c r="H44" i="3"/>
  <c r="H43" i="3"/>
  <c r="H42" i="3"/>
  <c r="H41" i="3"/>
  <c r="H40" i="3"/>
  <c r="H39" i="3"/>
  <c r="H38" i="3"/>
  <c r="H36" i="3"/>
  <c r="H35" i="3"/>
  <c r="H34" i="3"/>
  <c r="H33" i="3"/>
  <c r="H32" i="3"/>
  <c r="H31" i="3"/>
  <c r="H30" i="3"/>
  <c r="H29" i="3"/>
  <c r="H28" i="3"/>
  <c r="H27" i="3"/>
  <c r="H25" i="3"/>
  <c r="H24" i="3"/>
  <c r="H23" i="3"/>
  <c r="H22" i="3"/>
  <c r="H21" i="3"/>
  <c r="H20" i="3"/>
  <c r="H19" i="3"/>
  <c r="H18" i="3"/>
  <c r="H8" i="3"/>
  <c r="H9" i="3"/>
  <c r="H10" i="3"/>
  <c r="H11" i="3"/>
  <c r="H12" i="3"/>
  <c r="H13" i="3"/>
  <c r="H14" i="3"/>
  <c r="H15" i="3"/>
  <c r="H16" i="3"/>
  <c r="H7" i="3"/>
  <c r="Q90" i="3" l="1"/>
  <c r="Q102" i="3"/>
  <c r="Q118" i="3"/>
  <c r="Q91" i="3"/>
  <c r="Q100" i="3"/>
  <c r="Q115" i="3"/>
  <c r="T115" i="3"/>
  <c r="Q93" i="3"/>
  <c r="Q95" i="3"/>
  <c r="Q121" i="3"/>
  <c r="T121" i="3"/>
  <c r="Q96" i="3"/>
  <c r="Q107" i="3"/>
  <c r="Q113" i="3"/>
  <c r="T113" i="3"/>
  <c r="Q114" i="3"/>
  <c r="T114" i="3"/>
  <c r="Q89" i="3"/>
  <c r="Q99" i="3"/>
  <c r="Q117" i="3"/>
  <c r="Q116" i="3"/>
  <c r="T116" i="3"/>
  <c r="Q103" i="3"/>
  <c r="Q94" i="3"/>
  <c r="Q105" i="3"/>
  <c r="Q119" i="3"/>
  <c r="T119" i="3"/>
  <c r="Q106" i="3"/>
  <c r="Q88" i="3"/>
  <c r="Q98" i="3"/>
  <c r="Q109" i="3"/>
  <c r="Q111" i="3"/>
  <c r="T111" i="3"/>
  <c r="L51" i="2"/>
  <c r="R51" i="2" s="1"/>
  <c r="L52" i="2"/>
  <c r="R52" i="2" s="1"/>
  <c r="L53" i="2"/>
  <c r="R53" i="2" s="1"/>
  <c r="L54" i="2"/>
  <c r="R54" i="2" s="1"/>
  <c r="L43" i="2" l="1"/>
  <c r="L36" i="2"/>
  <c r="L34" i="2"/>
  <c r="L33" i="2"/>
  <c r="L30" i="2"/>
  <c r="L50" i="2"/>
  <c r="R50" i="2" s="1"/>
  <c r="L45" i="2"/>
  <c r="L44" i="2"/>
  <c r="L42" i="2"/>
  <c r="L41" i="2"/>
  <c r="L40" i="2"/>
  <c r="L39" i="2"/>
  <c r="L38" i="2"/>
  <c r="L35" i="2"/>
  <c r="L32" i="2"/>
  <c r="L31" i="2"/>
  <c r="L29" i="2"/>
  <c r="L28" i="2"/>
  <c r="L27" i="2"/>
  <c r="L25" i="2"/>
  <c r="L24" i="2"/>
  <c r="L23" i="2"/>
  <c r="L22" i="2"/>
  <c r="L21" i="2"/>
  <c r="L20" i="2"/>
  <c r="L19" i="2"/>
  <c r="L18" i="2"/>
  <c r="L8" i="2"/>
  <c r="L9" i="2"/>
  <c r="L10" i="2"/>
  <c r="L11" i="2"/>
  <c r="L12" i="2"/>
  <c r="L13" i="2"/>
  <c r="L14" i="2"/>
  <c r="L15" i="2"/>
  <c r="L16" i="2"/>
  <c r="L7" i="2"/>
  <c r="R15" i="2" l="1"/>
  <c r="R9" i="2"/>
  <c r="R16" i="2"/>
  <c r="R23" i="2"/>
  <c r="R30" i="2"/>
  <c r="R36" i="2"/>
  <c r="R43" i="2"/>
  <c r="R18" i="2"/>
  <c r="R24" i="2"/>
  <c r="R31" i="2"/>
  <c r="R38" i="2"/>
  <c r="R44" i="2"/>
  <c r="R19" i="2"/>
  <c r="R25" i="2"/>
  <c r="R32" i="2"/>
  <c r="R39" i="2"/>
  <c r="R45" i="2"/>
  <c r="R7" i="2"/>
  <c r="R20" i="2"/>
  <c r="R27" i="2"/>
  <c r="R33" i="2"/>
  <c r="R40" i="2"/>
  <c r="R21" i="2"/>
  <c r="R28" i="2"/>
  <c r="R34" i="2"/>
  <c r="R41" i="2"/>
  <c r="R22" i="2"/>
  <c r="R29" i="2"/>
  <c r="R35" i="2"/>
  <c r="R42" i="2"/>
  <c r="R14" i="2"/>
  <c r="R8" i="2"/>
  <c r="R13" i="2"/>
  <c r="R12" i="2"/>
  <c r="R11" i="2"/>
  <c r="R10" i="2"/>
  <c r="A3" i="2" l="1"/>
  <c r="Q5" i="3"/>
  <c r="P4" i="3"/>
  <c r="N45" i="3"/>
  <c r="N44" i="3"/>
  <c r="N43" i="3"/>
  <c r="N42" i="3"/>
  <c r="N41" i="3"/>
  <c r="N40" i="3"/>
  <c r="N39" i="3"/>
  <c r="N38" i="3"/>
  <c r="N36" i="3"/>
  <c r="N35" i="3"/>
  <c r="N34" i="3"/>
  <c r="N33" i="3"/>
  <c r="N32" i="3"/>
  <c r="N31" i="3"/>
  <c r="N30" i="3"/>
  <c r="N29" i="3"/>
  <c r="N28" i="3"/>
  <c r="N27" i="3"/>
  <c r="N24" i="3"/>
  <c r="N23" i="3"/>
  <c r="N22" i="3"/>
  <c r="N20" i="3"/>
  <c r="N19" i="3"/>
  <c r="N18" i="3"/>
  <c r="N15" i="3"/>
  <c r="N14" i="3"/>
  <c r="N13" i="3"/>
  <c r="N11" i="3"/>
  <c r="N10" i="3"/>
  <c r="N9" i="3"/>
  <c r="N7" i="3"/>
  <c r="N12" i="3" l="1"/>
  <c r="N16" i="3"/>
  <c r="N21" i="3"/>
  <c r="N8" i="3"/>
  <c r="N25" i="3"/>
  <c r="Q35" i="3" l="1"/>
  <c r="Q36" i="3"/>
  <c r="Q40" i="3"/>
  <c r="Q42" i="3"/>
  <c r="Q44" i="3"/>
  <c r="Q41" i="3"/>
  <c r="Q28" i="3"/>
  <c r="Q29" i="3"/>
  <c r="Q30" i="3"/>
  <c r="Q31" i="3"/>
  <c r="Q32" i="3"/>
  <c r="Q33" i="3"/>
  <c r="Q34" i="3"/>
  <c r="Q45" i="3" l="1"/>
  <c r="Q27" i="3"/>
  <c r="Q43" i="3"/>
  <c r="Q39" i="3"/>
  <c r="Q38" i="3"/>
  <c r="Q25" i="3"/>
  <c r="Q24" i="3"/>
  <c r="Q23" i="3"/>
  <c r="Q22" i="3"/>
  <c r="Q21" i="3"/>
  <c r="Q20" i="3"/>
  <c r="Q19" i="3"/>
  <c r="Q18" i="3"/>
  <c r="Q8" i="3"/>
  <c r="Q9" i="3"/>
  <c r="Q10" i="3"/>
  <c r="Q11" i="3"/>
  <c r="Q12" i="3"/>
  <c r="Q13" i="3"/>
  <c r="Q14" i="3"/>
  <c r="Q15" i="3"/>
  <c r="Q16" i="3"/>
  <c r="Q7" i="3"/>
  <c r="Q53" i="3" l="1"/>
  <c r="Q52" i="3"/>
  <c r="Q51" i="3"/>
  <c r="Q50" i="3"/>
  <c r="Q54" i="3"/>
</calcChain>
</file>

<file path=xl/sharedStrings.xml><?xml version="1.0" encoding="utf-8"?>
<sst xmlns="http://schemas.openxmlformats.org/spreadsheetml/2006/main" count="366" uniqueCount="165">
  <si>
    <t>OUDERENZORG - VV</t>
  </si>
  <si>
    <t>NHC</t>
  </si>
  <si>
    <t>NIC</t>
  </si>
  <si>
    <t>Z015</t>
  </si>
  <si>
    <t>Z025</t>
  </si>
  <si>
    <t>Z031</t>
  </si>
  <si>
    <t>Z041</t>
  </si>
  <si>
    <t>Z051</t>
  </si>
  <si>
    <t>Z061</t>
  </si>
  <si>
    <t>Z071</t>
  </si>
  <si>
    <t>Z081</t>
  </si>
  <si>
    <t>Z095</t>
  </si>
  <si>
    <t>Z101</t>
  </si>
  <si>
    <t>Z033</t>
  </si>
  <si>
    <t>Z043</t>
  </si>
  <si>
    <t>Z053</t>
  </si>
  <si>
    <t>Z063</t>
  </si>
  <si>
    <t>Z073</t>
  </si>
  <si>
    <t>Z083</t>
  </si>
  <si>
    <t>Z097</t>
  </si>
  <si>
    <t>Z103</t>
  </si>
  <si>
    <t>V015</t>
  </si>
  <si>
    <t>V025</t>
  </si>
  <si>
    <t>V031</t>
  </si>
  <si>
    <t>V041</t>
  </si>
  <si>
    <t>V051</t>
  </si>
  <si>
    <t>V061</t>
  </si>
  <si>
    <t>V071</t>
  </si>
  <si>
    <t>V081</t>
  </si>
  <si>
    <t>V095</t>
  </si>
  <si>
    <t>V101</t>
  </si>
  <si>
    <t>V033</t>
  </si>
  <si>
    <t>V043</t>
  </si>
  <si>
    <t>V053</t>
  </si>
  <si>
    <t>V063</t>
  </si>
  <si>
    <t>V073</t>
  </si>
  <si>
    <t>V083</t>
  </si>
  <si>
    <t>V097</t>
  </si>
  <si>
    <t>V103</t>
  </si>
  <si>
    <t xml:space="preserve">Verblijfscomponent niet-geïndiceerde partner </t>
  </si>
  <si>
    <t>Z995</t>
  </si>
  <si>
    <t>Mutatiedag (V&amp;V), niet toegelaten voor behandeling</t>
  </si>
  <si>
    <t>Z916</t>
  </si>
  <si>
    <t>Mutatiedag (V&amp;V), toegelaten voor behandeling</t>
  </si>
  <si>
    <t>Z917</t>
  </si>
  <si>
    <t>Crisisopvang/spoedzorg vv met behandeling</t>
  </si>
  <si>
    <t>Z110</t>
  </si>
  <si>
    <t>Logeren VV</t>
  </si>
  <si>
    <t>Z1003</t>
  </si>
  <si>
    <t>Prestatie code</t>
  </si>
  <si>
    <t>Materiële kosten</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</si>
  <si>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</si>
  <si>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</si>
  <si>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</si>
  <si>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</si>
  <si>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</si>
  <si>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</si>
  <si>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</si>
  <si>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</si>
  <si>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</si>
  <si>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</si>
  <si>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</si>
  <si>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</si>
  <si>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</si>
  <si>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</si>
  <si>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</si>
  <si>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</si>
  <si>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</si>
  <si>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</si>
  <si>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1vv excl.bh incl.db</t>
  </si>
  <si>
    <t>ZZP 2vv excl.bh incl.db</t>
  </si>
  <si>
    <t>ZZP 9bvv incl.bhincl.db</t>
  </si>
  <si>
    <t>ZZP 10vv incl.bhincl.db</t>
  </si>
  <si>
    <t>Omschrijving</t>
  </si>
  <si>
    <t>ZORG</t>
  </si>
  <si>
    <t>Behandeling</t>
  </si>
  <si>
    <t>Loonkosten</t>
  </si>
  <si>
    <t>Kwaliteits-budget</t>
  </si>
  <si>
    <t>WLZ TARIEVEN 2024</t>
  </si>
  <si>
    <t>OUDERENZORG - VVT</t>
  </si>
  <si>
    <t>Disclaimer: Genoemde gegevens zijn met zorgvuldigheid verzameld maar kunnen type- of schrijffouten bevatten. Specificaties zijn naar eigen interpretaties opgesteld. 
Aan genoemde tarieven en specificaties kunnen geen rechten worden ontleend.</t>
  </si>
  <si>
    <t>Specificatie WLZ TARIEVEN 2024</t>
  </si>
  <si>
    <t>De tarieven die de NZa vaststelt op basis van deze beleidsregel zijn maximumtarieven. Een maximumtarief is een tarief dat ten hoogste in rekening mag worden gebracht. 
Bij het maken van productieafspraken kunnen de Wlz-uitvoerder/het zorgkantoor en de zorgaanbieder lagere tarieven afspreken.</t>
  </si>
  <si>
    <t>loonkosten</t>
  </si>
  <si>
    <t>totaal</t>
  </si>
  <si>
    <t>integraal</t>
  </si>
  <si>
    <t xml:space="preserve">index </t>
  </si>
  <si>
    <t>Disclaimer: Genoemde gegevens zijn met zorgvuldigheid verzameld maar kunnen type- of schrijffouten bevatten. Aan genoemde tarieven en specificaties kunnen geen rechten worden ontleend.</t>
  </si>
  <si>
    <t>VPT 1vv excl.bh incl.db</t>
  </si>
  <si>
    <t>VPT 2vv excl.bh incl.db</t>
  </si>
  <si>
    <t>VPT 3vv excl.bh incl.db</t>
  </si>
  <si>
    <t>VPT 4vv excl.bh incl.db</t>
  </si>
  <si>
    <t>VPT 5vv excl.bh incl.db</t>
  </si>
  <si>
    <t>VPT 6vv excl.bh incl.db</t>
  </si>
  <si>
    <t>VPT 7vv excl.bh incl.db</t>
  </si>
  <si>
    <t>VPT 8vv excl.bh incl.db</t>
  </si>
  <si>
    <t>VPT 9bvv excl.bh incl.db</t>
  </si>
  <si>
    <t>VPT 10vv excl.bh incl.db</t>
  </si>
  <si>
    <t>VPT 3vv incl.bh incl.db</t>
  </si>
  <si>
    <t>VPT 4vv incl.bh incl.db</t>
  </si>
  <si>
    <t>VPT 5vv incl.bh incl.db</t>
  </si>
  <si>
    <t>VPT 6vv incl.bh incl.db</t>
  </si>
  <si>
    <t>VPT 7vv incl.bh incl.db</t>
  </si>
  <si>
    <t>VPT 8vv incl.bh incl.db</t>
  </si>
  <si>
    <t>VPT 9bvv incl.bhincl.db</t>
  </si>
  <si>
    <t>VPT 10vv incl.bhincl.db</t>
  </si>
  <si>
    <t>H126</t>
  </si>
  <si>
    <t xml:space="preserve">Persoonlijke verzorging </t>
  </si>
  <si>
    <t>H127</t>
  </si>
  <si>
    <t xml:space="preserve">PV incl. beschikbaarheid </t>
  </si>
  <si>
    <t>H138</t>
  </si>
  <si>
    <t>PV Thuiszorgtechnologie</t>
  </si>
  <si>
    <t>H120</t>
  </si>
  <si>
    <t xml:space="preserve">PV Speciaal </t>
  </si>
  <si>
    <t>H104</t>
  </si>
  <si>
    <t xml:space="preserve">Verpleging </t>
  </si>
  <si>
    <t>H139</t>
  </si>
  <si>
    <t>Verpleging Thuiszorgtechnologie</t>
  </si>
  <si>
    <t>H128</t>
  </si>
  <si>
    <t xml:space="preserve">Verpleging incl. beschikbaarheid </t>
  </si>
  <si>
    <t>H106</t>
  </si>
  <si>
    <t xml:space="preserve">Verpleging speciaal </t>
  </si>
  <si>
    <t>H300</t>
  </si>
  <si>
    <t xml:space="preserve">Begeleiding </t>
  </si>
  <si>
    <t>H306</t>
  </si>
  <si>
    <t>Begeleiding Thuiszorgtechnologie</t>
  </si>
  <si>
    <t>H150</t>
  </si>
  <si>
    <t xml:space="preserve">Begeleiding incl. beschikbaarheid </t>
  </si>
  <si>
    <t>H132</t>
  </si>
  <si>
    <t xml:space="preserve">Nachtverzorging </t>
  </si>
  <si>
    <t>H180</t>
  </si>
  <si>
    <t xml:space="preserve">Nachtverpleging </t>
  </si>
  <si>
    <t>H531</t>
  </si>
  <si>
    <t xml:space="preserve">Dagbesteding basis </t>
  </si>
  <si>
    <t>H800</t>
  </si>
  <si>
    <t>H533</t>
  </si>
  <si>
    <t xml:space="preserve">Dagbesteding psychogeriatrisch </t>
  </si>
  <si>
    <t>H335</t>
  </si>
  <si>
    <t xml:space="preserve">Behandeling som, pg, vg, lg, zg (SO) </t>
  </si>
  <si>
    <t>H802</t>
  </si>
  <si>
    <t xml:space="preserve">Dagbehandeling ouderen som en pg </t>
  </si>
  <si>
    <t>H8030</t>
  </si>
  <si>
    <t>H8031</t>
  </si>
  <si>
    <t>H8032</t>
  </si>
  <si>
    <t>H8033</t>
  </si>
  <si>
    <t>H8034</t>
  </si>
  <si>
    <t>H8035</t>
  </si>
  <si>
    <t>H8036</t>
  </si>
  <si>
    <t>H117</t>
  </si>
  <si>
    <t>Schoonmaak</t>
  </si>
  <si>
    <t xml:space="preserve">Dagbesteding somatisch </t>
  </si>
  <si>
    <t>Vervoer dagbesteding/ V&amp;V - cat. 0</t>
  </si>
  <si>
    <t>Vervoer dagbesteding/ V&amp;V - cat. 1</t>
  </si>
  <si>
    <t>Vervoer dagbesteding/ V&amp;V - cat. 2</t>
  </si>
  <si>
    <t>Vervoer dagbesteding/ V&amp;V - cat. 3</t>
  </si>
  <si>
    <t>Vervoer dagbesteding/ V&amp;V - cat. 4</t>
  </si>
  <si>
    <t>Vervoer dagbesteding/ V&amp;V - cat. 5</t>
  </si>
  <si>
    <t>Vervoer dagbesteding/ V&amp;V - cat. 6</t>
  </si>
  <si>
    <t>ZZP + VPT</t>
  </si>
  <si>
    <t>MPT</t>
  </si>
  <si>
    <t>materiële kosten</t>
  </si>
  <si>
    <t>NZa Beleidsregel: 2024_BR/REG 24123a (versie 1)</t>
  </si>
  <si>
    <t>BRON: NZa Beleidsregel prestatiebeschrijvingen en tarieven zorgzwaartepakketten en volledig pakket thuis 2024 - BR/REG-24123a (versie 1).</t>
  </si>
  <si>
    <t>BRON: NZa Beleidsregel prestatiebeschrijvingen en tarieven modulaire zorg 2024 - BR/REG-24122a (versie 1).</t>
  </si>
  <si>
    <t>NZa Beleidsregel: 2024_BR/REG 24122a (versie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</si>
</sst>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quot;€&quot;\ * #,##0.00_);_(&quot;€&quot;\ * \(#,##0.00\);_(&quot;€&quot;\ * &quot;-&quot;??_);_(@_)"/>
  </numFmts>
  <fonts count="35" x14ac:knownFonts="1">
    <font>
      <sz val="11"/>
      <color theme="1"/>
      <name val="Calibri"/>
      <family val="2"/>
      <scheme val="minor"/>
    </font>
    <font>
      <sz val="11"/>
      <color theme="1"/>
      <name val="Calibri"/>
      <family val="2"/>
      <scheme val="minor"/>
    </font>
    <font>
      <sz val="11"/>
      <color theme="1" tint="0.34998626667073579"/>
      <name val="Tahoma"/>
      <family val="2"/>
    </font>
    <font>
      <sz val="20"/>
      <color theme="0"/>
      <name val="Tahoma"/>
      <family val="2"/>
    </font>
    <font>
      <sz val="10"/>
      <name val="Tahoma"/>
      <family val="2"/>
    </font>
    <font>
      <b/>
      <sz val="10"/>
      <color theme="1" tint="0.34998626667073579"/>
      <name val="Tahoma"/>
      <family val="2"/>
    </font>
    <font>
      <b/>
      <sz val="10"/>
      <color indexed="9"/>
      <name val="Tahoma"/>
      <family val="2"/>
    </font>
    <font>
      <b/>
      <sz val="14"/>
      <color indexed="9"/>
      <name val="Tahoma"/>
      <family val="2"/>
    </font>
    <font>
      <sz val="14"/>
      <name val="Tahoma"/>
      <family val="2"/>
    </font>
    <font>
      <b/>
      <i/>
      <sz val="9"/>
      <color indexed="9"/>
      <name val="Tahoma"/>
      <family val="2"/>
    </font>
    <font>
      <i/>
      <sz val="10"/>
      <name val="Tahoma"/>
      <family val="2"/>
    </font>
    <font>
      <b/>
      <sz val="10"/>
      <color theme="3" tint="-0.499984740745262"/>
      <name val="Tahoma"/>
      <family val="2"/>
    </font>
    <font>
      <b/>
      <sz val="10"/>
      <color theme="0"/>
      <name val="Tahoma"/>
      <family val="2"/>
    </font>
    <font>
      <sz val="10"/>
      <color theme="3" tint="-0.499984740745262"/>
      <name val="Tahoma"/>
      <family val="2"/>
    </font>
    <font>
      <sz val="10"/>
      <color theme="1"/>
      <name val="Tahoma"/>
      <family val="2"/>
    </font>
    <font>
      <i/>
      <sz val="9"/>
      <name val="Tahoma"/>
      <family val="2"/>
    </font>
    <font>
      <i/>
      <sz val="6"/>
      <name val="Tahoma"/>
      <family val="2"/>
    </font>
    <font>
      <b/>
      <sz val="9"/>
      <color indexed="9"/>
      <name val="Tahoma"/>
      <family val="2"/>
    </font>
    <font>
      <i/>
      <sz val="7"/>
      <name val="Tahoma"/>
      <family val="2"/>
    </font>
    <font>
      <b/>
      <sz val="20"/>
      <color theme="0"/>
      <name val="Tahoma"/>
      <family val="2"/>
    </font>
    <font>
      <b/>
      <sz val="12"/>
      <color indexed="9"/>
      <name val="Tahoma"/>
      <family val="2"/>
    </font>
    <font>
      <sz val="12"/>
      <name val="Tahoma"/>
      <family val="2"/>
    </font>
    <font>
      <sz val="8"/>
      <color theme="0" tint="-0.499984740745262"/>
      <name val="Tahoma"/>
      <family val="2"/>
    </font>
    <font>
      <i/>
      <sz val="9"/>
      <color rgb="FF0096C8"/>
      <name val="Tahoma"/>
      <family val="2"/>
    </font>
    <font>
      <sz val="9"/>
      <color rgb="FF0096C8"/>
      <name val="Tahoma"/>
      <family val="2"/>
    </font>
    <font>
      <sz val="9"/>
      <name val="Tahoma"/>
      <family val="2"/>
    </font>
    <font>
      <b/>
      <sz val="9"/>
      <color theme="1" tint="0.499984740745262"/>
      <name val="Tahoma"/>
      <family val="2"/>
    </font>
    <font>
      <sz val="9"/>
      <color theme="1" tint="0.499984740745262"/>
      <name val="Tahoma"/>
      <family val="2"/>
    </font>
    <font>
      <sz val="8"/>
      <color theme="1" tint="0.499984740745262"/>
      <name val="Tahoma"/>
      <family val="2"/>
    </font>
    <font>
      <b/>
      <sz val="10"/>
      <color theme="1" tint="0.499984740745262"/>
      <name val="Tahoma"/>
      <family val="2"/>
    </font>
    <font>
      <b/>
      <sz val="12"/>
      <color theme="1" tint="0.34998626667073579"/>
      <name val="Tahoma"/>
      <family val="2"/>
    </font>
    <font>
      <i/>
      <sz val="10"/>
      <color theme="1" tint="0.499984740745262"/>
      <name val="Tahoma"/>
      <family val="2"/>
    </font>
    <font>
      <sz val="10"/>
      <color theme="1" tint="0.499984740745262"/>
      <name val="Tahoma"/>
      <family val="2"/>
    </font>
    <font>
      <i/>
      <sz val="9"/>
      <color theme="1" tint="0.499984740745262"/>
      <name val="Tahoma"/>
      <family val="2"/>
    </font>
    <font>
      <b/>
      <i/>
      <sz val="9"/>
      <color theme="1" tint="0.499984740745262"/>
      <name val="Tahoma"/>
      <family val="2"/>
    </font>
  </fonts>
  <fills count="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96C8"/>
        <bgColor indexed="64"/>
      </patternFill>
    </fill>
    <fill>
      <patternFill patternType="solid">
        <fgColor theme="0" tint="-4.9989318521683403E-2"/>
        <bgColor indexed="64"/>
      </patternFill>
    </fill>
  </fills>
  <borders count="1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right/>
      <top style="thin">
        <color theme="0"/>
      </top>
      <bottom style="thin">
        <color theme="0"/>
      </bottom>
      <diagonal/>
    </border>
    <border>
      <left/>
      <right style="thin">
        <color theme="0"/>
      </right>
      <top/>
      <bottom/>
      <diagonal/>
    </border>
    <border>
      <left/>
      <right/>
      <top style="thin">
        <color theme="0"/>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0" fontId="4" fillId="0" borderId="0" xfId="0" applyFont="1"/>
    <xf numFmtId="9" fontId="4" fillId="0" borderId="0" xfId="2" applyFont="1" applyFill="1" applyBorder="1" applyAlignment="1" applyProtection="1">
      <alignment horizontal="left"/>
    </xf>
    <xf numFmtId="0" fontId="4" fillId="0" borderId="0" xfId="0" applyFont="1" applyAlignment="1">
      <alignment horizontal="left"/>
    </xf>
    <xf numFmtId="44" fontId="4" fillId="0" borderId="0" xfId="1" applyFont="1" applyProtection="1"/>
    <xf numFmtId="44" fontId="11" fillId="7" borderId="2" xfId="1" applyFont="1" applyFill="1" applyBorder="1" applyAlignment="1" applyProtection="1">
      <alignment horizontal="right"/>
    </xf>
    <xf numFmtId="44" fontId="12" fillId="3" borderId="2" xfId="1" applyFont="1" applyFill="1" applyBorder="1" applyAlignment="1" applyProtection="1">
      <alignment horizontal="center" vertical="center"/>
    </xf>
    <xf numFmtId="44" fontId="11" fillId="5" borderId="2" xfId="1" applyFont="1" applyFill="1" applyBorder="1" applyAlignment="1" applyProtection="1">
      <alignment horizontal="right" vertical="center"/>
    </xf>
    <xf numFmtId="44" fontId="11" fillId="7" borderId="2" xfId="1" applyFont="1" applyFill="1" applyBorder="1" applyAlignment="1" applyProtection="1">
      <alignment horizontal="right" vertical="center"/>
    </xf>
    <xf numFmtId="164" fontId="4" fillId="0" borderId="0" xfId="1" applyNumberFormat="1" applyFont="1" applyProtection="1"/>
    <xf numFmtId="0" fontId="16" fillId="0" borderId="0" xfId="0" applyFont="1"/>
    <xf numFmtId="44" fontId="4" fillId="0" borderId="0" xfId="0" applyNumberFormat="1" applyFont="1"/>
    <xf numFmtId="0" fontId="4" fillId="0" borderId="0" xfId="0" applyFont="1" applyAlignment="1">
      <alignment horizontal="center" vertical="center"/>
    </xf>
    <xf numFmtId="0" fontId="2" fillId="2" borderId="0" xfId="0" applyFont="1" applyFill="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9" fontId="4" fillId="0" borderId="0" xfId="2" applyFont="1" applyFill="1" applyBorder="1" applyAlignment="1" applyProtection="1">
      <alignment horizontal="center" vertical="center"/>
    </xf>
    <xf numFmtId="0" fontId="8" fillId="0" borderId="0" xfId="0" applyFont="1" applyAlignment="1">
      <alignment horizontal="center" vertical="center"/>
    </xf>
    <xf numFmtId="9" fontId="12" fillId="6" borderId="1" xfId="2" applyFont="1" applyFill="1" applyBorder="1" applyAlignment="1" applyProtection="1">
      <alignment horizontal="center" vertical="center"/>
    </xf>
    <xf numFmtId="0" fontId="13" fillId="0" borderId="0" xfId="0" applyFont="1" applyAlignment="1">
      <alignment horizontal="center" vertical="center"/>
    </xf>
    <xf numFmtId="164" fontId="4" fillId="0" borderId="0" xfId="1" applyNumberFormat="1" applyFont="1" applyAlignment="1" applyProtection="1">
      <alignment horizontal="center" vertical="center"/>
    </xf>
    <xf numFmtId="0" fontId="7" fillId="4" borderId="0" xfId="0" applyFont="1" applyFill="1" applyAlignment="1">
      <alignment horizontal="center" vertical="center" wrapText="1"/>
    </xf>
    <xf numFmtId="44" fontId="4" fillId="0" borderId="0" xfId="1" applyFont="1" applyBorder="1" applyProtection="1"/>
    <xf numFmtId="44" fontId="4" fillId="0" borderId="0" xfId="1" applyFont="1" applyBorder="1" applyAlignment="1" applyProtection="1"/>
    <xf numFmtId="0" fontId="13" fillId="0" borderId="0" xfId="0" applyFont="1"/>
    <xf numFmtId="44" fontId="13" fillId="0" borderId="0" xfId="1" applyFont="1" applyBorder="1" applyAlignment="1" applyProtection="1"/>
    <xf numFmtId="0" fontId="14" fillId="0" borderId="0" xfId="0" applyFont="1"/>
    <xf numFmtId="0" fontId="4" fillId="0" borderId="0" xfId="0" applyFont="1" applyAlignment="1">
      <alignment horizontal="left" vertical="center"/>
    </xf>
    <xf numFmtId="164" fontId="4" fillId="0" borderId="0" xfId="1" applyNumberFormat="1" applyFont="1" applyBorder="1" applyProtection="1"/>
    <xf numFmtId="9" fontId="12" fillId="6" borderId="3" xfId="2" applyFont="1" applyFill="1" applyBorder="1" applyAlignment="1" applyProtection="1">
      <alignment horizontal="center" vertical="center"/>
    </xf>
    <xf numFmtId="0" fontId="5" fillId="2" borderId="0" xfId="0" applyFont="1" applyFill="1" applyAlignment="1">
      <alignment vertical="center"/>
    </xf>
    <xf numFmtId="9" fontId="4" fillId="0" borderId="0" xfId="2" applyFont="1" applyFill="1" applyBorder="1" applyAlignment="1" applyProtection="1">
      <alignment horizontal="left" vertical="center"/>
    </xf>
    <xf numFmtId="0" fontId="5" fillId="0" borderId="0" xfId="0" applyFont="1" applyAlignment="1">
      <alignment vertical="center"/>
    </xf>
    <xf numFmtId="0" fontId="4" fillId="0" borderId="0" xfId="0" applyFont="1" applyAlignment="1">
      <alignment vertical="center" wrapText="1"/>
    </xf>
    <xf numFmtId="0" fontId="2" fillId="2" borderId="0" xfId="0" applyFont="1" applyFill="1"/>
    <xf numFmtId="0" fontId="20" fillId="4" borderId="0" xfId="0" applyFont="1" applyFill="1" applyAlignment="1">
      <alignment horizontal="center" vertical="center" wrapText="1"/>
    </xf>
    <xf numFmtId="0" fontId="21" fillId="0" borderId="0" xfId="0" applyFont="1" applyAlignment="1">
      <alignment horizontal="left"/>
    </xf>
    <xf numFmtId="9" fontId="12" fillId="6" borderId="4" xfId="2" applyFont="1" applyFill="1" applyBorder="1" applyAlignment="1" applyProtection="1">
      <alignment horizontal="center" vertical="center"/>
    </xf>
    <xf numFmtId="9" fontId="12" fillId="6" borderId="5" xfId="2" applyFont="1" applyFill="1" applyBorder="1" applyAlignment="1" applyProtection="1">
      <alignment horizontal="center" vertical="center"/>
    </xf>
    <xf numFmtId="9" fontId="12" fillId="6" borderId="6" xfId="2" applyFont="1" applyFill="1" applyBorder="1" applyAlignment="1" applyProtection="1">
      <alignment horizontal="center" vertical="center"/>
    </xf>
    <xf numFmtId="44" fontId="9" fillId="4" borderId="0" xfId="1" applyFont="1" applyFill="1" applyBorder="1" applyAlignment="1" applyProtection="1">
      <alignment horizontal="center" vertical="center" wrapText="1"/>
    </xf>
    <xf numFmtId="164" fontId="9" fillId="4" borderId="0" xfId="1" applyNumberFormat="1" applyFont="1" applyFill="1" applyBorder="1" applyAlignment="1" applyProtection="1">
      <alignment horizontal="center" vertical="center" wrapText="1"/>
    </xf>
    <xf numFmtId="44" fontId="4" fillId="0" borderId="0" xfId="1" applyFont="1" applyBorder="1" applyAlignment="1" applyProtection="1">
      <alignment horizontal="center" vertical="center"/>
    </xf>
    <xf numFmtId="44" fontId="11" fillId="7" borderId="0" xfId="1" applyFont="1" applyFill="1" applyBorder="1" applyAlignment="1" applyProtection="1">
      <alignment horizontal="center" vertical="center"/>
    </xf>
    <xf numFmtId="44" fontId="11" fillId="5" borderId="0" xfId="1" applyFont="1" applyFill="1" applyBorder="1" applyAlignment="1" applyProtection="1">
      <alignment horizontal="center" vertical="center"/>
    </xf>
    <xf numFmtId="44" fontId="13" fillId="0" borderId="0" xfId="1" applyFont="1" applyBorder="1" applyAlignment="1" applyProtection="1">
      <alignment horizontal="center" vertical="center"/>
    </xf>
    <xf numFmtId="0" fontId="14" fillId="0" borderId="0" xfId="0" applyFont="1" applyAlignment="1">
      <alignment horizontal="left" vertical="center"/>
    </xf>
    <xf numFmtId="44" fontId="14" fillId="0" borderId="0" xfId="1" applyFont="1" applyBorder="1" applyAlignment="1">
      <alignment horizontal="center" vertical="center"/>
    </xf>
    <xf numFmtId="164" fontId="4" fillId="0" borderId="0" xfId="1" applyNumberFormat="1" applyFont="1" applyBorder="1" applyAlignment="1" applyProtection="1">
      <alignment horizontal="center" vertical="center"/>
    </xf>
    <xf numFmtId="44" fontId="12" fillId="3" borderId="7" xfId="1" applyFont="1" applyFill="1" applyBorder="1" applyAlignment="1" applyProtection="1">
      <alignment horizontal="center" vertical="center"/>
    </xf>
    <xf numFmtId="44" fontId="5" fillId="5" borderId="1" xfId="1" applyFont="1" applyFill="1" applyBorder="1" applyAlignment="1" applyProtection="1">
      <alignment horizontal="center" vertical="center"/>
    </xf>
    <xf numFmtId="0" fontId="14" fillId="0" borderId="1" xfId="0" applyFont="1" applyBorder="1" applyAlignment="1">
      <alignment horizontal="center" vertical="center"/>
    </xf>
    <xf numFmtId="0" fontId="9" fillId="4" borderId="0" xfId="1" applyNumberFormat="1" applyFont="1" applyFill="1" applyBorder="1" applyAlignment="1" applyProtection="1">
      <alignment horizontal="center" vertical="center" wrapText="1"/>
    </xf>
    <xf numFmtId="0" fontId="10" fillId="0" borderId="0" xfId="0" applyFont="1" applyAlignment="1">
      <alignment horizontal="left" vertical="center"/>
    </xf>
    <xf numFmtId="44" fontId="12" fillId="3" borderId="1" xfId="1" applyFont="1" applyFill="1" applyBorder="1" applyAlignment="1" applyProtection="1">
      <alignment horizontal="center" vertical="center"/>
    </xf>
    <xf numFmtId="0" fontId="23" fillId="0" borderId="0" xfId="0" applyFont="1"/>
    <xf numFmtId="0" fontId="24" fillId="0" borderId="0" xfId="0" applyFont="1"/>
    <xf numFmtId="10" fontId="23" fillId="5" borderId="1" xfId="2" applyNumberFormat="1" applyFont="1" applyFill="1" applyBorder="1" applyAlignment="1">
      <alignment vertical="center"/>
    </xf>
    <xf numFmtId="0" fontId="15" fillId="0" borderId="0" xfId="0" applyFont="1" applyAlignment="1">
      <alignment vertical="center" wrapText="1"/>
    </xf>
    <xf numFmtId="44" fontId="11" fillId="5" borderId="2" xfId="1" applyFont="1" applyFill="1" applyBorder="1" applyAlignment="1" applyProtection="1">
      <alignment horizontal="right"/>
    </xf>
    <xf numFmtId="0" fontId="4" fillId="0" borderId="0" xfId="0" applyFont="1" applyAlignment="1">
      <alignment vertical="center"/>
    </xf>
    <xf numFmtId="0" fontId="25" fillId="0" borderId="0" xfId="0" applyFont="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center" vertical="center"/>
    </xf>
    <xf numFmtId="44" fontId="32" fillId="0" borderId="0" xfId="1" applyFont="1" applyBorder="1" applyAlignment="1" applyProtection="1">
      <alignment horizontal="center" vertical="center"/>
    </xf>
    <xf numFmtId="164" fontId="32" fillId="0" borderId="0" xfId="1" applyNumberFormat="1" applyFont="1" applyBorder="1" applyAlignment="1" applyProtection="1">
      <alignment horizontal="center" vertical="center"/>
    </xf>
    <xf numFmtId="0" fontId="34" fillId="0" borderId="0" xfId="0" applyFont="1" applyAlignment="1">
      <alignment horizontal="left" vertical="center"/>
    </xf>
    <xf numFmtId="0" fontId="26" fillId="0" borderId="0" xfId="0" applyFont="1" applyAlignment="1">
      <alignment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center" vertical="center"/>
    </xf>
    <xf numFmtId="0" fontId="19" fillId="3" borderId="0" xfId="0" applyFont="1" applyFill="1" applyAlignment="1">
      <alignment horizontal="center" vertical="center"/>
    </xf>
    <xf numFmtId="0" fontId="19" fillId="3" borderId="8" xfId="0" applyFont="1" applyFill="1" applyBorder="1" applyAlignment="1">
      <alignment horizontal="center" vertical="center"/>
    </xf>
    <xf numFmtId="0" fontId="19" fillId="6" borderId="0" xfId="0" applyFont="1" applyFill="1" applyAlignment="1">
      <alignment horizontal="center" vertical="center"/>
    </xf>
    <xf numFmtId="0" fontId="17" fillId="4" borderId="0" xfId="0" applyFont="1" applyFill="1" applyAlignment="1">
      <alignment horizontal="center" vertical="center" wrapText="1"/>
    </xf>
    <xf numFmtId="0" fontId="6" fillId="4" borderId="0" xfId="0" applyFont="1" applyFill="1" applyAlignment="1">
      <alignment horizontal="center" vertical="center" wrapText="1"/>
    </xf>
    <xf numFmtId="0" fontId="29" fillId="0" borderId="0" xfId="0" applyFont="1" applyAlignment="1">
      <alignment horizontal="left" vertical="center" wrapText="1"/>
    </xf>
    <xf numFmtId="0" fontId="33" fillId="0" borderId="0" xfId="0" applyFont="1" applyAlignment="1">
      <alignment horizontal="left" vertical="center" wrapText="1"/>
    </xf>
    <xf numFmtId="0" fontId="30" fillId="2" borderId="9" xfId="0" applyFont="1" applyFill="1" applyBorder="1" applyAlignment="1">
      <alignment horizontal="center" vertical="center"/>
    </xf>
    <xf numFmtId="0" fontId="3" fillId="3" borderId="0" xfId="0" applyFont="1" applyFill="1" applyAlignment="1">
      <alignment horizontal="center" vertical="center"/>
    </xf>
    <xf numFmtId="0" fontId="19" fillId="6" borderId="4"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2" xfId="0" applyFont="1" applyFill="1" applyBorder="1" applyAlignment="1">
      <alignment horizontal="center" vertical="center"/>
    </xf>
    <xf numFmtId="0" fontId="5" fillId="2" borderId="0" xfId="0" applyFont="1" applyFill="1" applyAlignment="1">
      <alignment horizontal="left" vertical="center" wrapText="1"/>
    </xf>
    <xf numFmtId="44" fontId="9" fillId="4" borderId="0" xfId="1" applyFont="1" applyFill="1" applyBorder="1" applyAlignment="1" applyProtection="1">
      <alignment horizontal="center" vertical="center" wrapText="1"/>
    </xf>
    <xf numFmtId="0" fontId="18" fillId="0" borderId="0" xfId="0" applyFont="1" applyAlignment="1">
      <alignment horizontal="left" vertical="center" wrapText="1"/>
    </xf>
    <xf numFmtId="0" fontId="22" fillId="0" borderId="0" xfId="0" applyFont="1" applyAlignment="1">
      <alignment horizontal="left" vertical="center" wrapText="1"/>
    </xf>
    <xf numFmtId="0" fontId="5" fillId="0" borderId="0" xfId="0" applyFont="1" applyAlignment="1">
      <alignment horizontal="left" vertical="center" wrapText="1"/>
    </xf>
  </cellXfs>
  <cellStyles count="4">
    <cellStyle name="Procent" xfId="2" builtinId="5"/>
    <cellStyle name="Standaard" xfId="0" builtinId="0"/>
    <cellStyle name="Valuta" xfId="1" builtinId="4"/>
    <cellStyle name="Valuta 2" xfId="3" xr:uid="{042BB82F-EEF3-411B-B5A9-DEB46B0EBC60}"/>
  </cellStyles>
  <dxfs count="1">
    <dxf>
      <font>
        <color rgb="FF9C0006"/>
      </font>
      <fill>
        <patternFill>
          <bgColor rgb="FFFFC7CE"/>
        </patternFill>
      </fill>
    </dxf>
  </dxfs>
  <tableStyles count="0" defaultTableStyle="TableStyleMedium2" defaultPivotStyle="PivotStyleLight16"/>
  <colors>
    <mruColors>
      <color rgb="FF0096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1870710</xdr:colOff>
      <xdr:row>1</xdr:row>
      <xdr:rowOff>264795</xdr:rowOff>
    </xdr:to>
    <xdr:pic>
      <xdr:nvPicPr>
        <xdr:cNvPr id="2" name="Afbeelding 1">
          <a:extLst>
            <a:ext uri="{FF2B5EF4-FFF2-40B4-BE49-F238E27FC236}">
              <a16:creationId xmlns:a16="http://schemas.microsoft.com/office/drawing/2014/main" id="{AD82D2B2-C7BE-4D88-A013-4E14139385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33650" cy="577215"/>
        </a:xfrm>
        <a:prstGeom prst="rect">
          <a:avLst/>
        </a:prstGeom>
      </xdr:spPr>
    </xdr:pic>
    <xdr:clientData/>
  </xdr:twoCellAnchor>
  <xdr:oneCellAnchor>
    <xdr:from>
      <xdr:col>0</xdr:col>
      <xdr:colOff>0</xdr:colOff>
      <xdr:row>81</xdr:row>
      <xdr:rowOff>0</xdr:rowOff>
    </xdr:from>
    <xdr:ext cx="2533650" cy="577215"/>
    <xdr:pic>
      <xdr:nvPicPr>
        <xdr:cNvPr id="3" name="Afbeelding 2">
          <a:extLst>
            <a:ext uri="{FF2B5EF4-FFF2-40B4-BE49-F238E27FC236}">
              <a16:creationId xmlns:a16="http://schemas.microsoft.com/office/drawing/2014/main" id="{A8084972-4B5E-425D-8A9F-026A5A39B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33650" cy="5772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40005</xdr:rowOff>
    </xdr:from>
    <xdr:to>
      <xdr:col>1</xdr:col>
      <xdr:colOff>1823085</xdr:colOff>
      <xdr:row>1</xdr:row>
      <xdr:rowOff>260350</xdr:rowOff>
    </xdr:to>
    <xdr:pic>
      <xdr:nvPicPr>
        <xdr:cNvPr id="3" name="Afbeelding 2">
          <a:extLst>
            <a:ext uri="{FF2B5EF4-FFF2-40B4-BE49-F238E27FC236}">
              <a16:creationId xmlns:a16="http://schemas.microsoft.com/office/drawing/2014/main" id="{9D0FCEF6-6FA7-4744-98DF-F6F81777E1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0005"/>
          <a:ext cx="2470785" cy="591820"/>
        </a:xfrm>
        <a:prstGeom prst="rect">
          <a:avLst/>
        </a:prstGeom>
      </xdr:spPr>
    </xdr:pic>
    <xdr:clientData/>
  </xdr:twoCellAnchor>
  <xdr:oneCellAnchor>
    <xdr:from>
      <xdr:col>0</xdr:col>
      <xdr:colOff>36195</xdr:colOff>
      <xdr:row>72</xdr:row>
      <xdr:rowOff>0</xdr:rowOff>
    </xdr:from>
    <xdr:ext cx="2487930" cy="593725"/>
    <xdr:pic>
      <xdr:nvPicPr>
        <xdr:cNvPr id="2" name="Afbeelding 1">
          <a:extLst>
            <a:ext uri="{FF2B5EF4-FFF2-40B4-BE49-F238E27FC236}">
              <a16:creationId xmlns:a16="http://schemas.microsoft.com/office/drawing/2014/main" id="{D9CCEA4E-5A07-48B7-BDB3-46C3501E9E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 y="15331440"/>
          <a:ext cx="2487930" cy="5937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hn5c10f1c6859ca-my.sharepoint.com/personal/sjef_vanleeuwen_zorgwize_nl/Documents/4.%20ZORGWIZE%20Documenten/Financiering%20-%20Wlz%20Ouderen/Wlz%20NZa/NZa%202024/Bijlage%202%20bij%20BR-REG-24122a%20Onderbouwing%20beleidsregelwaarde%20per%20prestatie.xlsx" TargetMode="External"/><Relationship Id="rId2" Type="http://schemas.microsoft.com/office/2019/04/relationships/externalLinkLongPath" Target="/personal/sjef_vanleeuwen_zorgwize_nl/Documents/4.%20ZORGWIZE%20Documenten/Financiering%20-%20Wlz%20Ouderen/Wlz%20NZa/NZa%202024/Bijlage%202%20bij%20BR-REG-24122a%20Onderbouwing%20beleidsregelwaarde%20per%20prestatie.xlsx?1AA38C2F" TargetMode="External"/><Relationship Id="rId1" Type="http://schemas.openxmlformats.org/officeDocument/2006/relationships/externalLinkPath" Target="file:///\\1AA38C2F\Bijlage%202%20bij%20BR-REG-24122a%20Onderbouwing%20beleidsregelwaarde%20per%20prestat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Bijlage MPT 2024"/>
    </sheetNames>
    <sheetDataSet>
      <sheetData sheetId="0">
        <row r="2">
          <cell r="D2" t="str">
            <v>( a )</v>
          </cell>
          <cell r="E2" t="str">
            <v>( b )</v>
          </cell>
          <cell r="J2" t="str">
            <v>(a+b+c+d+e+f)</v>
          </cell>
        </row>
        <row r="3">
          <cell r="B3" t="str">
            <v>Code</v>
          </cell>
          <cell r="J3" t="str">
            <v>BRW totaal</v>
          </cell>
        </row>
        <row r="4">
          <cell r="D4" t="str">
            <v>loon</v>
          </cell>
          <cell r="E4" t="str">
            <v>materieel</v>
          </cell>
        </row>
        <row r="5">
          <cell r="B5" t="str">
            <v>H117</v>
          </cell>
          <cell r="D5">
            <v>35.550574017143951</v>
          </cell>
          <cell r="E5">
            <v>4.1939968333415552</v>
          </cell>
          <cell r="J5">
            <v>39.74</v>
          </cell>
        </row>
        <row r="7">
          <cell r="B7" t="str">
            <v>H126</v>
          </cell>
          <cell r="D7">
            <v>0</v>
          </cell>
          <cell r="E7">
            <v>0</v>
          </cell>
          <cell r="J7">
            <v>67.47</v>
          </cell>
        </row>
        <row r="8">
          <cell r="B8" t="str">
            <v>H127</v>
          </cell>
          <cell r="D8">
            <v>0</v>
          </cell>
          <cell r="E8">
            <v>0</v>
          </cell>
          <cell r="J8">
            <v>72.260000000000005</v>
          </cell>
        </row>
        <row r="9">
          <cell r="B9" t="str">
            <v>H138</v>
          </cell>
          <cell r="D9">
            <v>0</v>
          </cell>
          <cell r="E9">
            <v>0</v>
          </cell>
          <cell r="J9">
            <v>67.209999999999994</v>
          </cell>
        </row>
        <row r="10">
          <cell r="B10" t="str">
            <v>H120</v>
          </cell>
          <cell r="D10">
            <v>0</v>
          </cell>
          <cell r="E10">
            <v>0</v>
          </cell>
          <cell r="J10">
            <v>87.74</v>
          </cell>
        </row>
        <row r="12">
          <cell r="B12" t="str">
            <v>H300</v>
          </cell>
          <cell r="D12">
            <v>67.475014671959471</v>
          </cell>
          <cell r="E12">
            <v>8.0915087236956182</v>
          </cell>
          <cell r="J12">
            <v>75.569999999999993</v>
          </cell>
        </row>
        <row r="13">
          <cell r="B13" t="str">
            <v>H306</v>
          </cell>
          <cell r="D13">
            <v>67.451297938355637</v>
          </cell>
          <cell r="E13">
            <v>7.8051004251514051</v>
          </cell>
          <cell r="J13">
            <v>75.260000000000005</v>
          </cell>
        </row>
        <row r="14">
          <cell r="B14" t="str">
            <v>H150</v>
          </cell>
          <cell r="D14">
            <v>72.264056825582713</v>
          </cell>
          <cell r="E14">
            <v>8.665996514248576</v>
          </cell>
          <cell r="J14">
            <v>80.930000000000007</v>
          </cell>
        </row>
        <row r="15">
          <cell r="B15" t="str">
            <v>H152</v>
          </cell>
          <cell r="D15">
            <v>83.815851975143829</v>
          </cell>
          <cell r="E15">
            <v>23.994993771980365</v>
          </cell>
          <cell r="J15">
            <v>121.29</v>
          </cell>
        </row>
        <row r="16">
          <cell r="B16" t="str">
            <v>H153</v>
          </cell>
          <cell r="D16">
            <v>111.39922639785205</v>
          </cell>
          <cell r="E16">
            <v>16.34183714635699</v>
          </cell>
          <cell r="J16">
            <v>129.36000000000001</v>
          </cell>
        </row>
        <row r="17">
          <cell r="B17" t="str">
            <v>H301</v>
          </cell>
          <cell r="D17">
            <v>96.272087059649536</v>
          </cell>
          <cell r="E17">
            <v>25.137911424238606</v>
          </cell>
          <cell r="J17">
            <v>134.94</v>
          </cell>
        </row>
        <row r="18">
          <cell r="B18" t="str">
            <v>H303</v>
          </cell>
          <cell r="D18">
            <v>80.692211484721682</v>
          </cell>
          <cell r="E18">
            <v>21.067243871295577</v>
          </cell>
          <cell r="J18">
            <v>112.67</v>
          </cell>
        </row>
        <row r="19">
          <cell r="B19" t="str">
            <v>H302</v>
          </cell>
          <cell r="D19">
            <v>118.31962315922455</v>
          </cell>
          <cell r="E19">
            <v>30.896164637791816</v>
          </cell>
          <cell r="J19">
            <v>165.84</v>
          </cell>
        </row>
        <row r="20">
          <cell r="B20" t="str">
            <v>H304</v>
          </cell>
          <cell r="D20">
            <v>102.75891102288827</v>
          </cell>
          <cell r="E20">
            <v>26.830582905075119</v>
          </cell>
          <cell r="J20">
            <v>143.62</v>
          </cell>
        </row>
        <row r="22">
          <cell r="B22" t="str">
            <v>H132</v>
          </cell>
          <cell r="D22">
            <v>41.3930273577419</v>
          </cell>
          <cell r="E22">
            <v>12.97789668577278</v>
          </cell>
          <cell r="J22">
            <v>63.92</v>
          </cell>
        </row>
        <row r="23">
          <cell r="B23" t="str">
            <v>H180</v>
          </cell>
          <cell r="D23">
            <v>107.79434207745284</v>
          </cell>
          <cell r="E23">
            <v>11.412485866454391</v>
          </cell>
          <cell r="J23">
            <v>119.21</v>
          </cell>
        </row>
        <row r="25">
          <cell r="B25" t="str">
            <v>H531</v>
          </cell>
          <cell r="D25">
            <v>33.452177491369525</v>
          </cell>
          <cell r="E25">
            <v>7.6370813378739291</v>
          </cell>
          <cell r="J25">
            <v>48.7</v>
          </cell>
        </row>
        <row r="26">
          <cell r="B26" t="str">
            <v>H800</v>
          </cell>
          <cell r="D26">
            <v>43.776480032565566</v>
          </cell>
          <cell r="E26">
            <v>10.968648384864292</v>
          </cell>
          <cell r="J26">
            <v>67.55</v>
          </cell>
        </row>
        <row r="27">
          <cell r="B27" t="str">
            <v>H533</v>
          </cell>
          <cell r="D27">
            <v>46.076092663551222</v>
          </cell>
          <cell r="E27">
            <v>11.162009842926127</v>
          </cell>
          <cell r="J27">
            <v>70.040000000000006</v>
          </cell>
        </row>
        <row r="29">
          <cell r="B29" t="str">
            <v>H811</v>
          </cell>
          <cell r="D29">
            <v>25.043810942203123</v>
          </cell>
          <cell r="E29">
            <v>6.2830916563815506</v>
          </cell>
          <cell r="J29">
            <v>46.45</v>
          </cell>
        </row>
        <row r="30">
          <cell r="B30" t="str">
            <v>H812</v>
          </cell>
          <cell r="D30">
            <v>39.482064957727111</v>
          </cell>
          <cell r="E30">
            <v>10.587498665715751</v>
          </cell>
          <cell r="J30">
            <v>65.34</v>
          </cell>
        </row>
        <row r="31">
          <cell r="B31" t="str">
            <v>H813</v>
          </cell>
          <cell r="D31">
            <v>70.266953487312918</v>
          </cell>
          <cell r="E31">
            <v>25.48070483808872</v>
          </cell>
          <cell r="J31">
            <v>111.44</v>
          </cell>
        </row>
        <row r="32">
          <cell r="B32" t="str">
            <v>H814</v>
          </cell>
          <cell r="D32">
            <v>48.47195546074483</v>
          </cell>
          <cell r="E32">
            <v>16.800559520316</v>
          </cell>
          <cell r="J32">
            <v>86.97</v>
          </cell>
        </row>
        <row r="33">
          <cell r="B33" t="str">
            <v>H815</v>
          </cell>
          <cell r="D33">
            <v>63.369509451700594</v>
          </cell>
          <cell r="E33">
            <v>21.939639648044739</v>
          </cell>
          <cell r="J33">
            <v>107.01</v>
          </cell>
        </row>
        <row r="34">
          <cell r="B34" t="str">
            <v>H816</v>
          </cell>
          <cell r="D34">
            <v>102.21478997480081</v>
          </cell>
          <cell r="E34">
            <v>35.33975951426617</v>
          </cell>
          <cell r="J34">
            <v>159.26</v>
          </cell>
        </row>
        <row r="35">
          <cell r="B35" t="str">
            <v>H818</v>
          </cell>
          <cell r="D35">
            <v>102.21478997480081</v>
          </cell>
          <cell r="E35">
            <v>35.33975951426617</v>
          </cell>
          <cell r="J35">
            <v>159.26</v>
          </cell>
        </row>
        <row r="37">
          <cell r="B37" t="str">
            <v>H831</v>
          </cell>
          <cell r="D37">
            <v>36.865315175301447</v>
          </cell>
          <cell r="E37">
            <v>7.8178689214352355</v>
          </cell>
          <cell r="J37">
            <v>66.38</v>
          </cell>
        </row>
        <row r="38">
          <cell r="B38" t="str">
            <v>H832</v>
          </cell>
          <cell r="D38">
            <v>46.476768210379696</v>
          </cell>
          <cell r="E38">
            <v>9.4399313552032584</v>
          </cell>
          <cell r="J38">
            <v>77.72</v>
          </cell>
        </row>
        <row r="39">
          <cell r="B39" t="str">
            <v>H833</v>
          </cell>
          <cell r="D39">
            <v>53.320207764021397</v>
          </cell>
          <cell r="E39">
            <v>9.9177969181918257</v>
          </cell>
          <cell r="J39">
            <v>85.14</v>
          </cell>
        </row>
        <row r="40">
          <cell r="B40" t="str">
            <v>H834</v>
          </cell>
          <cell r="D40">
            <v>54.365091068960737</v>
          </cell>
          <cell r="E40">
            <v>18.833463452906479</v>
          </cell>
          <cell r="J40">
            <v>94.9</v>
          </cell>
        </row>
        <row r="41">
          <cell r="B41" t="str">
            <v>H835</v>
          </cell>
          <cell r="D41">
            <v>65.483351572038927</v>
          </cell>
          <cell r="E41">
            <v>22.668833449952192</v>
          </cell>
          <cell r="J41">
            <v>109.85</v>
          </cell>
        </row>
        <row r="42">
          <cell r="B42" t="str">
            <v>H836</v>
          </cell>
          <cell r="D42">
            <v>82.04635693053396</v>
          </cell>
          <cell r="E42">
            <v>28.382429906456512</v>
          </cell>
          <cell r="J42">
            <v>132.13</v>
          </cell>
        </row>
        <row r="44">
          <cell r="B44" t="str">
            <v>H001G</v>
          </cell>
          <cell r="D44">
            <v>40.643866754086318</v>
          </cell>
          <cell r="E44">
            <v>14.349787922539987</v>
          </cell>
          <cell r="J44">
            <v>63.81</v>
          </cell>
        </row>
        <row r="45">
          <cell r="B45" t="str">
            <v>H002G</v>
          </cell>
          <cell r="D45">
            <v>46.037337825205611</v>
          </cell>
          <cell r="E45">
            <v>16.258457326134465</v>
          </cell>
          <cell r="J45">
            <v>72.83</v>
          </cell>
        </row>
        <row r="46">
          <cell r="B46" t="str">
            <v>H003G</v>
          </cell>
          <cell r="D46">
            <v>39.050642194057801</v>
          </cell>
          <cell r="E46">
            <v>13.791519326122041</v>
          </cell>
          <cell r="J46">
            <v>62.32</v>
          </cell>
        </row>
        <row r="47">
          <cell r="B47" t="str">
            <v>H004G</v>
          </cell>
          <cell r="D47">
            <v>50.510343127744655</v>
          </cell>
          <cell r="E47">
            <v>17.831551998274843</v>
          </cell>
          <cell r="J47">
            <v>78.88</v>
          </cell>
        </row>
        <row r="48">
          <cell r="B48" t="str">
            <v>H005G</v>
          </cell>
          <cell r="D48">
            <v>62.791703420723408</v>
          </cell>
          <cell r="E48">
            <v>22.181281985960474</v>
          </cell>
          <cell r="J48">
            <v>101.37</v>
          </cell>
        </row>
        <row r="50">
          <cell r="B50" t="str">
            <v>H851</v>
          </cell>
          <cell r="D50">
            <v>36.435547350844324</v>
          </cell>
          <cell r="E50">
            <v>13.710514181756215</v>
          </cell>
          <cell r="J50">
            <v>66.47</v>
          </cell>
        </row>
        <row r="51">
          <cell r="B51" t="str">
            <v>H852</v>
          </cell>
          <cell r="D51">
            <v>51.124940342310239</v>
          </cell>
          <cell r="E51">
            <v>12.187383040349795</v>
          </cell>
          <cell r="J51">
            <v>79.81</v>
          </cell>
        </row>
        <row r="52">
          <cell r="B52" t="str">
            <v>H853</v>
          </cell>
          <cell r="D52">
            <v>64.017067711152748</v>
          </cell>
          <cell r="E52">
            <v>14.438361221218628</v>
          </cell>
          <cell r="J52">
            <v>95.05</v>
          </cell>
        </row>
        <row r="53">
          <cell r="B53" t="str">
            <v>H854</v>
          </cell>
          <cell r="D53">
            <v>59.370596003268368</v>
          </cell>
          <cell r="E53">
            <v>20.560169122358342</v>
          </cell>
          <cell r="J53">
            <v>101.63</v>
          </cell>
        </row>
        <row r="54">
          <cell r="B54" t="str">
            <v>H855</v>
          </cell>
          <cell r="D54">
            <v>74.917859044198238</v>
          </cell>
          <cell r="E54">
            <v>25.923373751972054</v>
          </cell>
          <cell r="J54">
            <v>122.54</v>
          </cell>
        </row>
        <row r="55">
          <cell r="B55" t="str">
            <v>H856</v>
          </cell>
          <cell r="D55">
            <v>94.82091796946159</v>
          </cell>
          <cell r="E55">
            <v>32.789159549152657</v>
          </cell>
          <cell r="J55">
            <v>149.31</v>
          </cell>
        </row>
        <row r="57">
          <cell r="B57" t="str">
            <v>H871</v>
          </cell>
          <cell r="D57">
            <v>39.185501596652266</v>
          </cell>
          <cell r="E57">
            <v>9.4063743706126495</v>
          </cell>
          <cell r="J57">
            <v>64.7</v>
          </cell>
        </row>
        <row r="58">
          <cell r="B58" t="str">
            <v>H872</v>
          </cell>
          <cell r="D58">
            <v>42.023388494110804</v>
          </cell>
          <cell r="E58">
            <v>11.719932708235142</v>
          </cell>
          <cell r="J58">
            <v>69.930000000000007</v>
          </cell>
        </row>
        <row r="59">
          <cell r="B59" t="str">
            <v>H873</v>
          </cell>
          <cell r="D59">
            <v>53.055765036541175</v>
          </cell>
          <cell r="E59">
            <v>10.918164302484065</v>
          </cell>
          <cell r="J59">
            <v>80.19</v>
          </cell>
        </row>
        <row r="60">
          <cell r="B60" t="str">
            <v>H874</v>
          </cell>
          <cell r="D60">
            <v>47.54772146007744</v>
          </cell>
          <cell r="E60">
            <v>16.48173452467681</v>
          </cell>
          <cell r="J60">
            <v>85.73</v>
          </cell>
        </row>
        <row r="61">
          <cell r="B61" t="str">
            <v>H875</v>
          </cell>
          <cell r="D61">
            <v>57.567882160382446</v>
          </cell>
          <cell r="E61">
            <v>19.938302546705657</v>
          </cell>
          <cell r="J61">
            <v>99.21</v>
          </cell>
        </row>
        <row r="62">
          <cell r="B62" t="str">
            <v>H876</v>
          </cell>
          <cell r="D62">
            <v>74.185792509016153</v>
          </cell>
          <cell r="E62">
            <v>25.670839101960812</v>
          </cell>
          <cell r="J62">
            <v>121.56</v>
          </cell>
        </row>
        <row r="64">
          <cell r="B64" t="str">
            <v>F125</v>
          </cell>
          <cell r="D64">
            <v>8.6355245153159448</v>
          </cell>
          <cell r="E64">
            <v>4.3216785340136852</v>
          </cell>
          <cell r="J64">
            <v>14.76</v>
          </cell>
        </row>
        <row r="66">
          <cell r="B66" t="str">
            <v>H104</v>
          </cell>
          <cell r="D66">
            <v>0</v>
          </cell>
          <cell r="E66">
            <v>0</v>
          </cell>
          <cell r="J66">
            <v>87.74</v>
          </cell>
        </row>
        <row r="67">
          <cell r="B67" t="str">
            <v>H139</v>
          </cell>
          <cell r="D67">
            <v>0</v>
          </cell>
          <cell r="E67">
            <v>0</v>
          </cell>
          <cell r="J67">
            <v>87.4</v>
          </cell>
        </row>
        <row r="68">
          <cell r="B68" t="str">
            <v>H128</v>
          </cell>
          <cell r="D68">
            <v>0</v>
          </cell>
          <cell r="E68">
            <v>0</v>
          </cell>
          <cell r="J68">
            <v>93.99</v>
          </cell>
        </row>
        <row r="69">
          <cell r="B69" t="str">
            <v>H106</v>
          </cell>
          <cell r="D69">
            <v>0</v>
          </cell>
          <cell r="E69">
            <v>0</v>
          </cell>
          <cell r="J69">
            <v>110.05</v>
          </cell>
        </row>
        <row r="70">
          <cell r="B70" t="str">
            <v>H118</v>
          </cell>
          <cell r="D70">
            <v>142.40628601580525</v>
          </cell>
          <cell r="E70">
            <v>0.54439293497518815</v>
          </cell>
          <cell r="J70">
            <v>142.94999999999999</v>
          </cell>
        </row>
        <row r="71">
          <cell r="B71" t="str">
            <v>H119</v>
          </cell>
          <cell r="D71">
            <v>0</v>
          </cell>
          <cell r="E71">
            <v>0</v>
          </cell>
          <cell r="J71">
            <v>110.07</v>
          </cell>
        </row>
        <row r="73">
          <cell r="B73" t="str">
            <v>H335</v>
          </cell>
          <cell r="D73">
            <v>172.35526365390996</v>
          </cell>
          <cell r="E73">
            <v>20.672818425615809</v>
          </cell>
          <cell r="J73">
            <v>193.03</v>
          </cell>
        </row>
        <row r="74">
          <cell r="B74" t="str">
            <v>H336</v>
          </cell>
          <cell r="D74">
            <v>172.35526365390996</v>
          </cell>
          <cell r="E74">
            <v>20.672818425615809</v>
          </cell>
          <cell r="J74">
            <v>193.03</v>
          </cell>
        </row>
        <row r="75">
          <cell r="B75" t="str">
            <v>H329</v>
          </cell>
          <cell r="D75">
            <v>138.17090941018037</v>
          </cell>
          <cell r="E75">
            <v>16.572104021566979</v>
          </cell>
          <cell r="J75">
            <v>154.74</v>
          </cell>
        </row>
        <row r="76">
          <cell r="B76" t="str">
            <v>H330</v>
          </cell>
          <cell r="D76">
            <v>98.144837666244442</v>
          </cell>
          <cell r="E76">
            <v>11.770624146663188</v>
          </cell>
          <cell r="J76">
            <v>109.92</v>
          </cell>
        </row>
        <row r="77">
          <cell r="B77" t="str">
            <v>H325</v>
          </cell>
          <cell r="D77">
            <v>132.63231635728633</v>
          </cell>
          <cell r="E77">
            <v>15.677056729507189</v>
          </cell>
          <cell r="J77">
            <v>157.22999999999999</v>
          </cell>
        </row>
        <row r="78">
          <cell r="B78" t="str">
            <v>H334</v>
          </cell>
          <cell r="D78">
            <v>98.368088155599992</v>
          </cell>
          <cell r="E78">
            <v>28.255105342990991</v>
          </cell>
          <cell r="J78">
            <v>142.44</v>
          </cell>
        </row>
        <row r="79">
          <cell r="B79" t="str">
            <v>H338</v>
          </cell>
          <cell r="D79">
            <v>257.889483507222</v>
          </cell>
          <cell r="E79">
            <v>61.121696776607784</v>
          </cell>
          <cell r="J79">
            <v>358.37</v>
          </cell>
        </row>
        <row r="80">
          <cell r="B80" t="str">
            <v>H331</v>
          </cell>
          <cell r="D80">
            <v>113.11195872197156</v>
          </cell>
          <cell r="E80">
            <v>32.626692114896393</v>
          </cell>
          <cell r="J80">
            <v>163.89</v>
          </cell>
        </row>
        <row r="81">
          <cell r="B81" t="str">
            <v>H332</v>
          </cell>
          <cell r="D81">
            <v>145.5460785381652</v>
          </cell>
          <cell r="E81">
            <v>19.554296256573679</v>
          </cell>
          <cell r="J81">
            <v>178.35</v>
          </cell>
        </row>
        <row r="82">
          <cell r="B82" t="str">
            <v>H333</v>
          </cell>
          <cell r="D82">
            <v>124.56211328042103</v>
          </cell>
          <cell r="E82">
            <v>19.845493448580715</v>
          </cell>
          <cell r="J82">
            <v>158.27000000000001</v>
          </cell>
        </row>
        <row r="84">
          <cell r="B84" t="str">
            <v>H353</v>
          </cell>
          <cell r="D84">
            <v>0</v>
          </cell>
          <cell r="E84">
            <v>0</v>
          </cell>
          <cell r="J84">
            <v>639.85</v>
          </cell>
        </row>
        <row r="85">
          <cell r="B85" t="str">
            <v>H354</v>
          </cell>
          <cell r="D85">
            <v>0</v>
          </cell>
          <cell r="E85">
            <v>0</v>
          </cell>
          <cell r="J85">
            <v>1669.41</v>
          </cell>
        </row>
        <row r="86">
          <cell r="B86" t="str">
            <v>H355</v>
          </cell>
          <cell r="D86">
            <v>0</v>
          </cell>
          <cell r="E86">
            <v>0</v>
          </cell>
          <cell r="J86">
            <v>910.99</v>
          </cell>
        </row>
        <row r="87">
          <cell r="B87" t="str">
            <v>H356</v>
          </cell>
          <cell r="D87">
            <v>0</v>
          </cell>
          <cell r="E87">
            <v>0</v>
          </cell>
          <cell r="J87">
            <v>41.2</v>
          </cell>
        </row>
        <row r="88">
          <cell r="B88" t="str">
            <v>H357</v>
          </cell>
          <cell r="D88">
            <v>0</v>
          </cell>
          <cell r="E88">
            <v>0</v>
          </cell>
          <cell r="J88">
            <v>9.6999999999999993</v>
          </cell>
        </row>
        <row r="90">
          <cell r="B90" t="str">
            <v>H802</v>
          </cell>
          <cell r="D90">
            <v>63.154737564057562</v>
          </cell>
          <cell r="E90">
            <v>11.790045324544156</v>
          </cell>
          <cell r="J90">
            <v>80.77</v>
          </cell>
        </row>
        <row r="92">
          <cell r="B92" t="str">
            <v>H804</v>
          </cell>
          <cell r="D92">
            <v>82.380726249196996</v>
          </cell>
          <cell r="E92">
            <v>16.255729003298732</v>
          </cell>
          <cell r="J92">
            <v>101.62</v>
          </cell>
        </row>
        <row r="94">
          <cell r="B94" t="str">
            <v>H819</v>
          </cell>
          <cell r="D94">
            <v>83.785014951591435</v>
          </cell>
          <cell r="E94">
            <v>28.982199700233203</v>
          </cell>
          <cell r="J94">
            <v>134.47</v>
          </cell>
        </row>
        <row r="95">
          <cell r="B95" t="str">
            <v>H820</v>
          </cell>
          <cell r="D95">
            <v>81.424100375629166</v>
          </cell>
          <cell r="E95">
            <v>28.167775453946955</v>
          </cell>
          <cell r="J95">
            <v>131.29</v>
          </cell>
        </row>
        <row r="96">
          <cell r="B96" t="str">
            <v>H821</v>
          </cell>
          <cell r="D96">
            <v>120.75437497828752</v>
          </cell>
          <cell r="E96">
            <v>41.735199525800844</v>
          </cell>
          <cell r="J96">
            <v>184.19</v>
          </cell>
        </row>
        <row r="97">
          <cell r="B97" t="str">
            <v>H817</v>
          </cell>
          <cell r="D97">
            <v>120.75437497828752</v>
          </cell>
          <cell r="E97">
            <v>41.735199525800844</v>
          </cell>
          <cell r="J97">
            <v>184.19</v>
          </cell>
        </row>
        <row r="98">
          <cell r="B98" t="str">
            <v>H822</v>
          </cell>
          <cell r="D98">
            <v>146.69698281880324</v>
          </cell>
          <cell r="E98">
            <v>50.684396185574165</v>
          </cell>
          <cell r="J98">
            <v>219.08</v>
          </cell>
        </row>
        <row r="100">
          <cell r="B100" t="str">
            <v>H891</v>
          </cell>
          <cell r="D100">
            <v>127.6907053991379</v>
          </cell>
          <cell r="E100">
            <v>44.048356328210588</v>
          </cell>
          <cell r="J100">
            <v>171.74</v>
          </cell>
        </row>
        <row r="102">
          <cell r="B102" t="str">
            <v>H840</v>
          </cell>
          <cell r="D102">
            <v>89.587607585879184</v>
          </cell>
          <cell r="E102">
            <v>18.891354695236103</v>
          </cell>
          <cell r="J102">
            <v>119.11</v>
          </cell>
        </row>
        <row r="104">
          <cell r="B104" t="str">
            <v>H8030</v>
          </cell>
          <cell r="D104">
            <v>0</v>
          </cell>
          <cell r="E104">
            <v>9.2874711719150689</v>
          </cell>
          <cell r="J104">
            <v>9.2899999999999991</v>
          </cell>
        </row>
        <row r="105">
          <cell r="B105" t="str">
            <v>H8031</v>
          </cell>
          <cell r="D105">
            <v>0</v>
          </cell>
          <cell r="E105">
            <v>21.084057539468485</v>
          </cell>
          <cell r="J105">
            <v>21.08</v>
          </cell>
        </row>
        <row r="106">
          <cell r="B106" t="str">
            <v>H8032</v>
          </cell>
          <cell r="D106">
            <v>0</v>
          </cell>
          <cell r="E106">
            <v>28.836100009575016</v>
          </cell>
          <cell r="J106">
            <v>28.84</v>
          </cell>
        </row>
        <row r="107">
          <cell r="B107" t="str">
            <v>H8033</v>
          </cell>
          <cell r="D107">
            <v>0</v>
          </cell>
          <cell r="E107">
            <v>39.783831485071673</v>
          </cell>
          <cell r="J107">
            <v>39.78</v>
          </cell>
        </row>
        <row r="108">
          <cell r="B108" t="str">
            <v>H8034</v>
          </cell>
          <cell r="D108">
            <v>0</v>
          </cell>
          <cell r="E108">
            <v>55.575029109362752</v>
          </cell>
          <cell r="J108">
            <v>55.58</v>
          </cell>
        </row>
        <row r="109">
          <cell r="B109" t="str">
            <v>H8035</v>
          </cell>
          <cell r="D109">
            <v>0</v>
          </cell>
          <cell r="E109">
            <v>76.921233012554623</v>
          </cell>
          <cell r="J109">
            <v>76.92</v>
          </cell>
        </row>
        <row r="110">
          <cell r="B110" t="str">
            <v>H8036</v>
          </cell>
          <cell r="D110">
            <v>0</v>
          </cell>
          <cell r="E110">
            <v>113.88387029755535</v>
          </cell>
          <cell r="J110">
            <v>113.88</v>
          </cell>
        </row>
        <row r="111">
          <cell r="B111" t="str">
            <v>H886</v>
          </cell>
          <cell r="D111">
            <v>0</v>
          </cell>
          <cell r="E111">
            <v>9.2874711719150689</v>
          </cell>
          <cell r="J111">
            <v>9.2899999999999991</v>
          </cell>
        </row>
        <row r="112">
          <cell r="B112" t="str">
            <v>H881</v>
          </cell>
          <cell r="D112">
            <v>0</v>
          </cell>
          <cell r="E112">
            <v>21.084057539468485</v>
          </cell>
          <cell r="J112">
            <v>21.08</v>
          </cell>
        </row>
        <row r="113">
          <cell r="B113" t="str">
            <v>H882</v>
          </cell>
          <cell r="D113">
            <v>0</v>
          </cell>
          <cell r="E113">
            <v>28.836100009575016</v>
          </cell>
          <cell r="J113">
            <v>28.84</v>
          </cell>
        </row>
        <row r="114">
          <cell r="B114" t="str">
            <v>H883</v>
          </cell>
          <cell r="D114">
            <v>0</v>
          </cell>
          <cell r="E114">
            <v>39.783831485071673</v>
          </cell>
          <cell r="J114">
            <v>39.78</v>
          </cell>
        </row>
        <row r="115">
          <cell r="B115" t="str">
            <v>H884</v>
          </cell>
          <cell r="D115">
            <v>0</v>
          </cell>
          <cell r="E115">
            <v>55.575029109362752</v>
          </cell>
          <cell r="J115">
            <v>55.58</v>
          </cell>
        </row>
        <row r="116">
          <cell r="B116" t="str">
            <v>H885</v>
          </cell>
          <cell r="D116">
            <v>0</v>
          </cell>
          <cell r="E116">
            <v>76.921233012554623</v>
          </cell>
          <cell r="J116">
            <v>76.92</v>
          </cell>
        </row>
        <row r="117">
          <cell r="B117" t="str">
            <v>H887</v>
          </cell>
          <cell r="D117">
            <v>0</v>
          </cell>
          <cell r="E117">
            <v>113.88387029755535</v>
          </cell>
          <cell r="J117">
            <v>113.88</v>
          </cell>
        </row>
        <row r="118">
          <cell r="B118" t="str">
            <v>H410</v>
          </cell>
          <cell r="D118">
            <v>0</v>
          </cell>
          <cell r="E118">
            <v>9.2874711719150689</v>
          </cell>
          <cell r="J118">
            <v>9.2899999999999991</v>
          </cell>
        </row>
        <row r="119">
          <cell r="B119" t="str">
            <v>H411</v>
          </cell>
          <cell r="D119">
            <v>0</v>
          </cell>
          <cell r="E119">
            <v>21.084057539468485</v>
          </cell>
          <cell r="J119">
            <v>21.08</v>
          </cell>
        </row>
        <row r="120">
          <cell r="B120" t="str">
            <v>H412</v>
          </cell>
          <cell r="D120">
            <v>0</v>
          </cell>
          <cell r="E120">
            <v>28.836100009575016</v>
          </cell>
          <cell r="J120">
            <v>28.84</v>
          </cell>
        </row>
        <row r="121">
          <cell r="B121" t="str">
            <v>H413</v>
          </cell>
          <cell r="D121">
            <v>0</v>
          </cell>
          <cell r="E121">
            <v>39.783831485071673</v>
          </cell>
          <cell r="J121">
            <v>39.78</v>
          </cell>
        </row>
        <row r="122">
          <cell r="B122" t="str">
            <v>H414</v>
          </cell>
          <cell r="D122">
            <v>0</v>
          </cell>
          <cell r="E122">
            <v>55.575029109362752</v>
          </cell>
          <cell r="J122">
            <v>55.58</v>
          </cell>
        </row>
        <row r="123">
          <cell r="B123" t="str">
            <v>H415</v>
          </cell>
          <cell r="D123">
            <v>0</v>
          </cell>
          <cell r="E123">
            <v>76.921233012554623</v>
          </cell>
          <cell r="J123">
            <v>76.92</v>
          </cell>
        </row>
        <row r="124">
          <cell r="B124" t="str">
            <v>H416</v>
          </cell>
          <cell r="D124">
            <v>0</v>
          </cell>
          <cell r="E124">
            <v>113.88387029755535</v>
          </cell>
          <cell r="J124">
            <v>113.88</v>
          </cell>
        </row>
        <row r="126">
          <cell r="B126" t="str">
            <v>H321</v>
          </cell>
          <cell r="D126">
            <v>32.47005126355274</v>
          </cell>
          <cell r="E126">
            <v>2.942415569738829</v>
          </cell>
          <cell r="J126">
            <v>36.17</v>
          </cell>
        </row>
        <row r="127">
          <cell r="B127" t="str">
            <v>H337</v>
          </cell>
          <cell r="D127">
            <v>0</v>
          </cell>
          <cell r="E127">
            <v>29.8409979031013</v>
          </cell>
          <cell r="J127">
            <v>29.84</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7CF79-5649-4590-BE4C-4A2DFD4E1744}">
  <dimension ref="A1:T169"/>
  <sheetViews>
    <sheetView showGridLines="0" tabSelected="1" zoomScaleNormal="100" workbookViewId="0"/>
  </sheetViews>
  <sheetFormatPr defaultColWidth="0" defaultRowHeight="13.2" zeroHeight="1" x14ac:dyDescent="0.25"/>
  <cols>
    <col min="1" max="1" width="9.6640625" style="1" customWidth="1"/>
    <col min="2" max="2" width="30" style="1" customWidth="1"/>
    <col min="3" max="3" width="2.6640625" style="1" customWidth="1"/>
    <col min="4" max="4" width="11.6640625" style="4" customWidth="1"/>
    <col min="5" max="5" width="1.6640625" style="1" customWidth="1"/>
    <col min="6" max="6" width="11.6640625" style="4" customWidth="1"/>
    <col min="7" max="7" width="1.6640625" style="1" customWidth="1"/>
    <col min="8" max="8" width="11.6640625" style="4" customWidth="1"/>
    <col min="9" max="9" width="1.5546875" style="1" customWidth="1"/>
    <col min="10" max="10" width="11.6640625" style="9" customWidth="1"/>
    <col min="11" max="11" width="1.5546875" style="1" customWidth="1"/>
    <col min="12" max="12" width="11.6640625" style="9" customWidth="1"/>
    <col min="13" max="13" width="1.5546875" style="1" customWidth="1"/>
    <col min="14" max="14" width="11.6640625" style="9" customWidth="1"/>
    <col min="15" max="15" width="1.5546875" style="1" customWidth="1"/>
    <col min="16" max="16" width="11.6640625" style="28" customWidth="1"/>
    <col min="17" max="17" width="8.33203125" style="1" customWidth="1"/>
    <col min="18" max="18" width="8.88671875" style="1" hidden="1"/>
    <col min="19" max="19" width="11.33203125" style="1" hidden="1"/>
    <col min="20" max="16384" width="8.88671875" style="1" hidden="1"/>
  </cols>
  <sheetData>
    <row r="1" spans="1:17" ht="24.6" x14ac:dyDescent="0.25">
      <c r="A1" s="34"/>
      <c r="B1" s="34"/>
      <c r="C1" s="34"/>
      <c r="D1" s="71" t="s">
        <v>78</v>
      </c>
      <c r="E1" s="71"/>
      <c r="F1" s="71"/>
      <c r="G1" s="71"/>
      <c r="H1" s="71"/>
      <c r="I1" s="71"/>
      <c r="J1" s="71"/>
      <c r="K1" s="71"/>
      <c r="L1" s="71"/>
      <c r="M1" s="71"/>
      <c r="N1" s="71"/>
      <c r="O1" s="71"/>
      <c r="P1" s="71"/>
      <c r="Q1" s="72"/>
    </row>
    <row r="2" spans="1:17" ht="24.6" x14ac:dyDescent="0.25">
      <c r="A2" s="34"/>
      <c r="B2" s="34"/>
      <c r="C2" s="34"/>
      <c r="D2" s="73" t="s">
        <v>79</v>
      </c>
      <c r="E2" s="73"/>
      <c r="F2" s="73"/>
      <c r="G2" s="73"/>
      <c r="H2" s="73"/>
      <c r="I2" s="73"/>
      <c r="J2" s="73"/>
      <c r="K2" s="73"/>
      <c r="L2" s="73"/>
      <c r="M2" s="73"/>
      <c r="N2" s="73"/>
      <c r="O2" s="73"/>
      <c r="P2" s="73"/>
      <c r="Q2" s="73"/>
    </row>
    <row r="3" spans="1:17" ht="39" customHeight="1" x14ac:dyDescent="0.25">
      <c r="A3" s="87" t="s">
        <v>161</v>
      </c>
      <c r="B3" s="87"/>
      <c r="C3" s="32"/>
      <c r="D3" s="70" t="s">
        <v>158</v>
      </c>
      <c r="E3" s="70"/>
      <c r="F3" s="70"/>
      <c r="G3" s="70"/>
      <c r="H3" s="70"/>
      <c r="I3" s="70"/>
      <c r="J3" s="70"/>
      <c r="K3" s="70"/>
      <c r="L3" s="70"/>
      <c r="M3" s="70"/>
      <c r="N3" s="70"/>
      <c r="O3" s="70"/>
      <c r="P3" s="70"/>
      <c r="Q3" s="70"/>
    </row>
    <row r="4" spans="1:17" s="3" customFormat="1" ht="15" x14ac:dyDescent="0.25">
      <c r="A4" s="74" t="s">
        <v>49</v>
      </c>
      <c r="B4" s="75" t="s">
        <v>73</v>
      </c>
      <c r="C4" s="2"/>
      <c r="D4" s="35" t="s">
        <v>74</v>
      </c>
      <c r="E4" s="2"/>
      <c r="F4" s="35" t="s">
        <v>74</v>
      </c>
      <c r="G4" s="2"/>
      <c r="H4" s="35" t="s">
        <v>74</v>
      </c>
      <c r="I4" s="36"/>
      <c r="J4" s="35" t="s">
        <v>1</v>
      </c>
      <c r="K4" s="36"/>
      <c r="L4" s="35" t="s">
        <v>2</v>
      </c>
      <c r="M4" s="36"/>
      <c r="N4" s="35">
        <v>2024</v>
      </c>
      <c r="P4" s="35">
        <f>+N4-1</f>
        <v>2023</v>
      </c>
      <c r="Q4" s="35" t="s">
        <v>86</v>
      </c>
    </row>
    <row r="5" spans="1:17" s="3" customFormat="1" ht="22.8" x14ac:dyDescent="0.25">
      <c r="A5" s="74"/>
      <c r="B5" s="75"/>
      <c r="C5" s="2"/>
      <c r="D5" s="40" t="s">
        <v>83</v>
      </c>
      <c r="E5" s="2"/>
      <c r="F5" s="40" t="s">
        <v>160</v>
      </c>
      <c r="G5" s="2"/>
      <c r="H5" s="40" t="s">
        <v>84</v>
      </c>
      <c r="I5" s="53"/>
      <c r="J5" s="40"/>
      <c r="K5" s="53"/>
      <c r="L5" s="40"/>
      <c r="M5" s="53"/>
      <c r="N5" s="40" t="s">
        <v>85</v>
      </c>
      <c r="P5" s="40" t="s">
        <v>85</v>
      </c>
      <c r="Q5" s="52">
        <f>+N4</f>
        <v>2024</v>
      </c>
    </row>
    <row r="6" spans="1:17" x14ac:dyDescent="0.25">
      <c r="A6" s="12"/>
      <c r="C6" s="2"/>
      <c r="D6" s="22"/>
      <c r="E6" s="2"/>
      <c r="F6" s="22"/>
      <c r="G6" s="2"/>
      <c r="H6" s="22"/>
      <c r="J6" s="1"/>
      <c r="L6" s="1"/>
      <c r="N6" s="1"/>
      <c r="P6" s="1"/>
    </row>
    <row r="7" spans="1:17" x14ac:dyDescent="0.25">
      <c r="A7" s="37" t="s">
        <v>3</v>
      </c>
      <c r="B7" s="2" t="s">
        <v>51</v>
      </c>
      <c r="C7" s="2"/>
      <c r="D7" s="5">
        <v>56.909464165716258</v>
      </c>
      <c r="E7" s="2"/>
      <c r="F7" s="5">
        <v>31.757685372767313</v>
      </c>
      <c r="G7" s="2"/>
      <c r="H7" s="59">
        <f t="shared" ref="H7:H16" si="0">SUM(D7:F7)</f>
        <v>88.667149538483571</v>
      </c>
      <c r="J7" s="5">
        <v>28.760990297346495</v>
      </c>
      <c r="L7" s="5">
        <v>2.8436672411865556</v>
      </c>
      <c r="N7" s="54">
        <f t="shared" ref="N7:N16" si="1">+H7+J7+L7</f>
        <v>120.27180707701662</v>
      </c>
      <c r="P7" s="50">
        <v>115.74</v>
      </c>
      <c r="Q7" s="57">
        <f t="shared" ref="Q7:Q16" si="2">+(N7-P7)/P7</f>
        <v>3.915506373783155E-2</v>
      </c>
    </row>
    <row r="8" spans="1:17" x14ac:dyDescent="0.25">
      <c r="A8" s="38" t="s">
        <v>4</v>
      </c>
      <c r="B8" s="2" t="s">
        <v>52</v>
      </c>
      <c r="D8" s="5">
        <v>85.280946163628883</v>
      </c>
      <c r="F8" s="5">
        <v>36.438008065458206</v>
      </c>
      <c r="H8" s="59">
        <f t="shared" si="0"/>
        <v>121.71895422908709</v>
      </c>
      <c r="J8" s="5">
        <v>30.199556113388422</v>
      </c>
      <c r="L8" s="5">
        <v>2.8436672411865556</v>
      </c>
      <c r="N8" s="54">
        <f t="shared" si="1"/>
        <v>154.76217758366207</v>
      </c>
      <c r="P8" s="50">
        <v>148.28</v>
      </c>
      <c r="Q8" s="57">
        <f t="shared" si="2"/>
        <v>4.3715791635163641E-2</v>
      </c>
    </row>
    <row r="9" spans="1:17" x14ac:dyDescent="0.25">
      <c r="A9" s="38" t="s">
        <v>5</v>
      </c>
      <c r="B9" s="2" t="s">
        <v>53</v>
      </c>
      <c r="C9" s="2"/>
      <c r="D9" s="5">
        <v>116.45480854899296</v>
      </c>
      <c r="E9" s="2"/>
      <c r="F9" s="5">
        <v>40.915529664373956</v>
      </c>
      <c r="G9" s="2"/>
      <c r="H9" s="59">
        <f t="shared" si="0"/>
        <v>157.37033821336692</v>
      </c>
      <c r="J9" s="5">
        <v>32.972575445789225</v>
      </c>
      <c r="L9" s="5">
        <v>2.8436672411865556</v>
      </c>
      <c r="N9" s="54">
        <f t="shared" si="1"/>
        <v>193.1865809003427</v>
      </c>
      <c r="P9" s="50">
        <v>184.61</v>
      </c>
      <c r="Q9" s="57">
        <f t="shared" si="2"/>
        <v>4.6457834897040737E-2</v>
      </c>
    </row>
    <row r="10" spans="1:17" x14ac:dyDescent="0.25">
      <c r="A10" s="38" t="s">
        <v>6</v>
      </c>
      <c r="B10" s="2" t="s">
        <v>54</v>
      </c>
      <c r="C10" s="2"/>
      <c r="D10" s="5">
        <v>105.97388355791949</v>
      </c>
      <c r="E10" s="2"/>
      <c r="F10" s="5">
        <v>42.623102199628093</v>
      </c>
      <c r="G10" s="2"/>
      <c r="H10" s="59">
        <f t="shared" si="0"/>
        <v>148.5969857575476</v>
      </c>
      <c r="J10" s="5">
        <v>33.459130688461244</v>
      </c>
      <c r="L10" s="5">
        <v>2.8436672411865556</v>
      </c>
      <c r="N10" s="54">
        <f t="shared" si="1"/>
        <v>184.8997836871954</v>
      </c>
      <c r="P10" s="50">
        <v>176.9</v>
      </c>
      <c r="Q10" s="57">
        <f t="shared" si="2"/>
        <v>4.5222067197260539E-2</v>
      </c>
    </row>
    <row r="11" spans="1:17" x14ac:dyDescent="0.25">
      <c r="A11" s="37" t="s">
        <v>7</v>
      </c>
      <c r="B11" s="2" t="s">
        <v>55</v>
      </c>
      <c r="C11" s="2"/>
      <c r="D11" s="5">
        <v>228.50496430280768</v>
      </c>
      <c r="E11" s="2"/>
      <c r="F11" s="5">
        <v>61.000625621130112</v>
      </c>
      <c r="G11" s="2"/>
      <c r="H11" s="59">
        <f t="shared" si="0"/>
        <v>289.5055899239378</v>
      </c>
      <c r="J11" s="5">
        <v>32.929981895996391</v>
      </c>
      <c r="L11" s="5">
        <v>4.1412629726017798</v>
      </c>
      <c r="N11" s="54">
        <f t="shared" si="1"/>
        <v>326.57683479253598</v>
      </c>
      <c r="P11" s="50">
        <v>310.11</v>
      </c>
      <c r="Q11" s="57">
        <f t="shared" si="2"/>
        <v>5.3099979983025257E-2</v>
      </c>
    </row>
    <row r="12" spans="1:17" x14ac:dyDescent="0.25">
      <c r="A12" s="37" t="s">
        <v>8</v>
      </c>
      <c r="B12" s="2" t="s">
        <v>56</v>
      </c>
      <c r="C12" s="2"/>
      <c r="D12" s="5">
        <v>206.00512667866897</v>
      </c>
      <c r="E12" s="2"/>
      <c r="F12" s="5">
        <v>57.577995791056544</v>
      </c>
      <c r="G12" s="2"/>
      <c r="H12" s="59">
        <f t="shared" si="0"/>
        <v>263.58312246972554</v>
      </c>
      <c r="J12" s="5">
        <v>32.836995705910645</v>
      </c>
      <c r="L12" s="5">
        <v>4.1412629726017798</v>
      </c>
      <c r="N12" s="54">
        <f t="shared" si="1"/>
        <v>300.56138114823796</v>
      </c>
      <c r="P12" s="50">
        <v>285.67</v>
      </c>
      <c r="Q12" s="57">
        <f t="shared" si="2"/>
        <v>5.2127913845478838E-2</v>
      </c>
    </row>
    <row r="13" spans="1:17" x14ac:dyDescent="0.25">
      <c r="A13" s="37" t="s">
        <v>9</v>
      </c>
      <c r="B13" s="2" t="s">
        <v>57</v>
      </c>
      <c r="C13" s="2"/>
      <c r="D13" s="5">
        <v>280.10524383471812</v>
      </c>
      <c r="E13" s="2"/>
      <c r="F13" s="5">
        <v>67.993124474566656</v>
      </c>
      <c r="G13" s="2"/>
      <c r="H13" s="59">
        <f t="shared" si="0"/>
        <v>348.09836830928475</v>
      </c>
      <c r="J13" s="5">
        <v>33.906336891896764</v>
      </c>
      <c r="L13" s="5">
        <v>4.1412629726017798</v>
      </c>
      <c r="N13" s="54">
        <f t="shared" si="1"/>
        <v>386.14596817378333</v>
      </c>
      <c r="P13" s="50">
        <v>366.17</v>
      </c>
      <c r="Q13" s="57">
        <f t="shared" si="2"/>
        <v>5.4553808814985699E-2</v>
      </c>
    </row>
    <row r="14" spans="1:17" x14ac:dyDescent="0.25">
      <c r="A14" s="37" t="s">
        <v>10</v>
      </c>
      <c r="B14" s="2" t="s">
        <v>58</v>
      </c>
      <c r="C14" s="2"/>
      <c r="D14" s="5">
        <v>380.61860262845886</v>
      </c>
      <c r="E14" s="2"/>
      <c r="F14" s="5">
        <v>81.671205174640718</v>
      </c>
      <c r="G14" s="2"/>
      <c r="H14" s="59">
        <f t="shared" si="0"/>
        <v>462.28980780309956</v>
      </c>
      <c r="J14" s="5">
        <v>34.92918498284002</v>
      </c>
      <c r="L14" s="5">
        <v>5.2317955553869142</v>
      </c>
      <c r="N14" s="54">
        <f t="shared" si="1"/>
        <v>502.45078834132647</v>
      </c>
      <c r="P14" s="50">
        <v>475.62</v>
      </c>
      <c r="Q14" s="57">
        <f t="shared" si="2"/>
        <v>5.6412237377163423E-2</v>
      </c>
    </row>
    <row r="15" spans="1:17" x14ac:dyDescent="0.25">
      <c r="A15" s="37" t="s">
        <v>11</v>
      </c>
      <c r="B15" s="2" t="s">
        <v>59</v>
      </c>
      <c r="C15" s="2"/>
      <c r="D15" s="5">
        <v>189.45058020543291</v>
      </c>
      <c r="E15" s="2"/>
      <c r="F15" s="5">
        <v>57.816095425365631</v>
      </c>
      <c r="G15" s="2"/>
      <c r="H15" s="59">
        <f t="shared" si="0"/>
        <v>247.26667563079855</v>
      </c>
      <c r="J15" s="5">
        <v>31.953626900096022</v>
      </c>
      <c r="L15" s="5">
        <v>5.494075543651693</v>
      </c>
      <c r="N15" s="54">
        <f t="shared" si="1"/>
        <v>284.71437807454629</v>
      </c>
      <c r="P15" s="50">
        <v>270.82</v>
      </c>
      <c r="Q15" s="57">
        <f t="shared" si="2"/>
        <v>5.1304844821454455E-2</v>
      </c>
    </row>
    <row r="16" spans="1:17" x14ac:dyDescent="0.25">
      <c r="A16" s="37" t="s">
        <v>12</v>
      </c>
      <c r="B16" s="2" t="s">
        <v>60</v>
      </c>
      <c r="C16" s="2"/>
      <c r="D16" s="5">
        <v>448.38604782171052</v>
      </c>
      <c r="E16" s="2"/>
      <c r="F16" s="5">
        <v>98.768747167562964</v>
      </c>
      <c r="G16" s="2"/>
      <c r="H16" s="59">
        <f t="shared" si="0"/>
        <v>547.15479498927346</v>
      </c>
      <c r="J16" s="5">
        <v>34.92918498284002</v>
      </c>
      <c r="L16" s="5">
        <v>4.1412629726017798</v>
      </c>
      <c r="N16" s="54">
        <f t="shared" si="1"/>
        <v>586.22524294471532</v>
      </c>
      <c r="P16" s="50">
        <v>554.39</v>
      </c>
      <c r="Q16" s="57">
        <f t="shared" si="2"/>
        <v>5.7423912669267725E-2</v>
      </c>
    </row>
    <row r="17" spans="1:17" x14ac:dyDescent="0.25">
      <c r="A17" s="12"/>
      <c r="D17" s="23"/>
      <c r="F17" s="23"/>
      <c r="H17" s="23"/>
      <c r="J17" s="24"/>
      <c r="L17" s="24"/>
      <c r="N17" s="24"/>
      <c r="P17" s="24"/>
      <c r="Q17" s="55"/>
    </row>
    <row r="18" spans="1:17" x14ac:dyDescent="0.25">
      <c r="A18" s="37" t="s">
        <v>13</v>
      </c>
      <c r="B18" s="2" t="s">
        <v>61</v>
      </c>
      <c r="C18" s="2"/>
      <c r="D18" s="5">
        <v>136.46651877478308</v>
      </c>
      <c r="E18" s="2"/>
      <c r="F18" s="5">
        <v>48.550535992612033</v>
      </c>
      <c r="G18" s="2"/>
      <c r="H18" s="59">
        <f t="shared" ref="H18:H25" si="3">SUM(D18:F18)</f>
        <v>185.01705476739511</v>
      </c>
      <c r="J18" s="5">
        <v>33.473910557873253</v>
      </c>
      <c r="L18" s="5">
        <v>3.1611640690860243</v>
      </c>
      <c r="N18" s="54">
        <f t="shared" ref="N18:N25" si="4">+H18+J18+L18</f>
        <v>221.65212939435438</v>
      </c>
      <c r="P18" s="50">
        <v>211.45</v>
      </c>
      <c r="Q18" s="57">
        <f t="shared" ref="Q18:Q25" si="5">+(N18-P18)/P18</f>
        <v>4.8248424659987646E-2</v>
      </c>
    </row>
    <row r="19" spans="1:17" x14ac:dyDescent="0.25">
      <c r="A19" s="37" t="s">
        <v>14</v>
      </c>
      <c r="B19" s="2" t="s">
        <v>62</v>
      </c>
      <c r="C19" s="2"/>
      <c r="D19" s="5">
        <v>128.4794404273575</v>
      </c>
      <c r="E19" s="2"/>
      <c r="F19" s="5">
        <v>48.694838690669798</v>
      </c>
      <c r="G19" s="2"/>
      <c r="H19" s="59">
        <f t="shared" si="3"/>
        <v>177.1742791180273</v>
      </c>
      <c r="J19" s="5">
        <v>33.960465800545272</v>
      </c>
      <c r="L19" s="5">
        <v>3.1611640690860243</v>
      </c>
      <c r="N19" s="54">
        <f t="shared" si="4"/>
        <v>214.29590898765861</v>
      </c>
      <c r="P19" s="50">
        <v>204.59</v>
      </c>
      <c r="Q19" s="57">
        <f t="shared" si="5"/>
        <v>4.7440779058891457E-2</v>
      </c>
    </row>
    <row r="20" spans="1:17" x14ac:dyDescent="0.25">
      <c r="A20" s="37" t="s">
        <v>15</v>
      </c>
      <c r="B20" s="2" t="s">
        <v>63</v>
      </c>
      <c r="C20" s="2"/>
      <c r="D20" s="5">
        <v>250.20184978024545</v>
      </c>
      <c r="E20" s="2"/>
      <c r="F20" s="5">
        <v>65.793487171756055</v>
      </c>
      <c r="G20" s="2"/>
      <c r="H20" s="59">
        <f t="shared" si="3"/>
        <v>315.99533695200148</v>
      </c>
      <c r="J20" s="5">
        <v>33.952829986939641</v>
      </c>
      <c r="L20" s="5">
        <v>4.8314734680354103</v>
      </c>
      <c r="N20" s="54">
        <f t="shared" si="4"/>
        <v>354.77964040697657</v>
      </c>
      <c r="P20" s="50">
        <v>336.73</v>
      </c>
      <c r="Q20" s="57">
        <f t="shared" si="5"/>
        <v>5.3602709610003713E-2</v>
      </c>
    </row>
    <row r="21" spans="1:17" x14ac:dyDescent="0.25">
      <c r="A21" s="37" t="s">
        <v>16</v>
      </c>
      <c r="B21" s="2" t="s">
        <v>64</v>
      </c>
      <c r="C21" s="2"/>
      <c r="D21" s="5">
        <v>227.10871198658199</v>
      </c>
      <c r="E21" s="2"/>
      <c r="F21" s="5">
        <v>63.563242883279933</v>
      </c>
      <c r="G21" s="2"/>
      <c r="H21" s="59">
        <f t="shared" si="3"/>
        <v>290.67195486986191</v>
      </c>
      <c r="J21" s="5">
        <v>34.696719507625644</v>
      </c>
      <c r="L21" s="5">
        <v>4.8314734680354103</v>
      </c>
      <c r="N21" s="54">
        <f t="shared" si="4"/>
        <v>330.20014784552296</v>
      </c>
      <c r="P21" s="50">
        <v>313.70999999999998</v>
      </c>
      <c r="Q21" s="57">
        <f t="shared" si="5"/>
        <v>5.2564941651598564E-2</v>
      </c>
    </row>
    <row r="22" spans="1:17" x14ac:dyDescent="0.25">
      <c r="A22" s="37" t="s">
        <v>17</v>
      </c>
      <c r="B22" s="2" t="s">
        <v>65</v>
      </c>
      <c r="C22" s="2"/>
      <c r="D22" s="5">
        <v>313.67874463614692</v>
      </c>
      <c r="E22" s="2"/>
      <c r="F22" s="5">
        <v>75.928292689322191</v>
      </c>
      <c r="G22" s="2"/>
      <c r="H22" s="59">
        <f t="shared" si="3"/>
        <v>389.60703732546909</v>
      </c>
      <c r="J22" s="5">
        <v>35.766060693611756</v>
      </c>
      <c r="L22" s="5">
        <v>4.8314734680354103</v>
      </c>
      <c r="N22" s="54">
        <f t="shared" si="4"/>
        <v>430.20457148711625</v>
      </c>
      <c r="P22" s="50">
        <v>407.78</v>
      </c>
      <c r="Q22" s="57">
        <f t="shared" si="5"/>
        <v>5.4991837478827514E-2</v>
      </c>
    </row>
    <row r="23" spans="1:17" x14ac:dyDescent="0.25">
      <c r="A23" s="37" t="s">
        <v>18</v>
      </c>
      <c r="B23" s="2" t="s">
        <v>66</v>
      </c>
      <c r="C23" s="2"/>
      <c r="D23" s="5">
        <v>400.94031068237166</v>
      </c>
      <c r="E23" s="2"/>
      <c r="F23" s="5">
        <v>90.721369682427692</v>
      </c>
      <c r="G23" s="2"/>
      <c r="H23" s="59">
        <f t="shared" si="3"/>
        <v>491.66168036479934</v>
      </c>
      <c r="J23" s="5">
        <v>36.788908784555012</v>
      </c>
      <c r="L23" s="5">
        <v>6.1980902489939966</v>
      </c>
      <c r="N23" s="54">
        <f t="shared" si="4"/>
        <v>534.64867939834835</v>
      </c>
      <c r="P23" s="50">
        <v>506.11</v>
      </c>
      <c r="Q23" s="57">
        <f t="shared" si="5"/>
        <v>5.6388293845899773E-2</v>
      </c>
    </row>
    <row r="24" spans="1:17" x14ac:dyDescent="0.25">
      <c r="A24" s="37" t="s">
        <v>19</v>
      </c>
      <c r="B24" s="2" t="s">
        <v>67</v>
      </c>
      <c r="C24" s="2"/>
      <c r="D24" s="5">
        <v>262.0193661956892</v>
      </c>
      <c r="E24" s="2"/>
      <c r="F24" s="5">
        <v>68.291601570883358</v>
      </c>
      <c r="G24" s="2"/>
      <c r="H24" s="59">
        <f t="shared" si="3"/>
        <v>330.31096776657256</v>
      </c>
      <c r="J24" s="5">
        <v>43.48391447072899</v>
      </c>
      <c r="L24" s="5">
        <v>6.5846081264368284</v>
      </c>
      <c r="N24" s="54">
        <f t="shared" si="4"/>
        <v>380.37949036373834</v>
      </c>
      <c r="P24" s="50">
        <v>361.59</v>
      </c>
      <c r="Q24" s="57">
        <f t="shared" si="5"/>
        <v>5.1963523227241813E-2</v>
      </c>
    </row>
    <row r="25" spans="1:17" x14ac:dyDescent="0.25">
      <c r="A25" s="37" t="s">
        <v>20</v>
      </c>
      <c r="B25" s="2" t="s">
        <v>68</v>
      </c>
      <c r="C25" s="2"/>
      <c r="D25" s="5">
        <v>454.89334257080731</v>
      </c>
      <c r="E25" s="2"/>
      <c r="F25" s="5">
        <v>99.423450489154988</v>
      </c>
      <c r="G25" s="2"/>
      <c r="H25" s="59">
        <f t="shared" si="3"/>
        <v>554.31679305996227</v>
      </c>
      <c r="J25" s="5">
        <v>36.788908784555012</v>
      </c>
      <c r="L25" s="5">
        <v>4.8314734680354103</v>
      </c>
      <c r="N25" s="54">
        <f t="shared" si="4"/>
        <v>595.93717531255265</v>
      </c>
      <c r="P25" s="50">
        <v>563.69000000000005</v>
      </c>
      <c r="Q25" s="57">
        <f t="shared" si="5"/>
        <v>5.7207286474041753E-2</v>
      </c>
    </row>
    <row r="26" spans="1:17" x14ac:dyDescent="0.25">
      <c r="A26" s="12"/>
      <c r="D26" s="25"/>
      <c r="F26" s="25"/>
      <c r="H26" s="25"/>
      <c r="J26" s="1"/>
      <c r="L26" s="1"/>
      <c r="N26" s="1"/>
      <c r="P26" s="1"/>
      <c r="Q26" s="56"/>
    </row>
    <row r="27" spans="1:17" x14ac:dyDescent="0.25">
      <c r="A27" s="37" t="s">
        <v>21</v>
      </c>
      <c r="B27" s="2" t="s">
        <v>88</v>
      </c>
      <c r="C27" s="2"/>
      <c r="D27" s="5">
        <v>53.300359564694972</v>
      </c>
      <c r="E27" s="2"/>
      <c r="F27" s="5">
        <v>29.64668844883828</v>
      </c>
      <c r="G27" s="2"/>
      <c r="H27" s="59">
        <f t="shared" ref="H27:H36" si="6">SUM(D27:F27)</f>
        <v>82.947048013533248</v>
      </c>
      <c r="J27" s="5">
        <v>3.3468984073334349</v>
      </c>
      <c r="L27" s="5">
        <v>0.88006773567170071</v>
      </c>
      <c r="N27" s="54">
        <f>SUM(H27:L27)</f>
        <v>87.174014156538391</v>
      </c>
      <c r="P27" s="50">
        <v>82.560085267113465</v>
      </c>
      <c r="Q27" s="57">
        <f t="shared" ref="Q27:Q36" si="7">+(N27-P27)/P27</f>
        <v>5.5885708868845044E-2</v>
      </c>
    </row>
    <row r="28" spans="1:17" x14ac:dyDescent="0.25">
      <c r="A28" s="37" t="s">
        <v>22</v>
      </c>
      <c r="B28" s="2" t="s">
        <v>89</v>
      </c>
      <c r="D28" s="5">
        <v>78.101575079168342</v>
      </c>
      <c r="F28" s="5">
        <v>33.075041430359533</v>
      </c>
      <c r="H28" s="59">
        <f t="shared" si="6"/>
        <v>111.17661650952788</v>
      </c>
      <c r="J28" s="5">
        <v>3.3468984073334345</v>
      </c>
      <c r="L28" s="5">
        <v>0.88006773567170071</v>
      </c>
      <c r="N28" s="54">
        <f t="shared" ref="N28:N36" si="8">SUM(H28:L28)</f>
        <v>115.40358265253302</v>
      </c>
      <c r="P28" s="50">
        <v>109.09209495335578</v>
      </c>
      <c r="Q28" s="57">
        <f t="shared" si="7"/>
        <v>5.7854675005332153E-2</v>
      </c>
    </row>
    <row r="29" spans="1:17" x14ac:dyDescent="0.25">
      <c r="A29" s="37" t="s">
        <v>23</v>
      </c>
      <c r="B29" s="2" t="s">
        <v>90</v>
      </c>
      <c r="C29" s="2"/>
      <c r="D29" s="5">
        <v>110.06925565375079</v>
      </c>
      <c r="E29" s="2"/>
      <c r="F29" s="5">
        <v>38.441731600419402</v>
      </c>
      <c r="G29" s="2"/>
      <c r="H29" s="59">
        <f t="shared" si="6"/>
        <v>148.51098725417017</v>
      </c>
      <c r="J29" s="5">
        <v>3.4052741123782053</v>
      </c>
      <c r="L29" s="5">
        <v>0.88006773567170071</v>
      </c>
      <c r="N29" s="54">
        <f t="shared" si="8"/>
        <v>152.79632910222008</v>
      </c>
      <c r="P29" s="50">
        <v>144.26083778609723</v>
      </c>
      <c r="Q29" s="57">
        <f t="shared" si="7"/>
        <v>5.9167071584450788E-2</v>
      </c>
    </row>
    <row r="30" spans="1:17" x14ac:dyDescent="0.25">
      <c r="A30" s="37" t="s">
        <v>24</v>
      </c>
      <c r="B30" s="2" t="s">
        <v>91</v>
      </c>
      <c r="C30" s="2"/>
      <c r="D30" s="5">
        <v>99.978517635959335</v>
      </c>
      <c r="E30" s="2"/>
      <c r="F30" s="5">
        <v>39.494571254303175</v>
      </c>
      <c r="G30" s="2"/>
      <c r="H30" s="59">
        <f t="shared" si="6"/>
        <v>139.47308889026252</v>
      </c>
      <c r="J30" s="5">
        <v>3.4052741123782053</v>
      </c>
      <c r="L30" s="5">
        <v>0.88006773567170071</v>
      </c>
      <c r="N30" s="54">
        <f t="shared" si="8"/>
        <v>143.75843073831243</v>
      </c>
      <c r="P30" s="50">
        <v>135.80404582141969</v>
      </c>
      <c r="Q30" s="57">
        <f t="shared" si="7"/>
        <v>5.8572517989284603E-2</v>
      </c>
    </row>
    <row r="31" spans="1:17" x14ac:dyDescent="0.25">
      <c r="A31" s="37" t="s">
        <v>25</v>
      </c>
      <c r="B31" s="2" t="s">
        <v>92</v>
      </c>
      <c r="C31" s="2"/>
      <c r="D31" s="5">
        <v>222.5602849127454</v>
      </c>
      <c r="E31" s="2"/>
      <c r="F31" s="5">
        <v>56.714491662530691</v>
      </c>
      <c r="G31" s="2"/>
      <c r="H31" s="59">
        <f t="shared" si="6"/>
        <v>279.27477657527606</v>
      </c>
      <c r="J31" s="5">
        <v>4.5098302191588608</v>
      </c>
      <c r="L31" s="5">
        <v>0.73061420017895251</v>
      </c>
      <c r="N31" s="54">
        <f t="shared" si="8"/>
        <v>284.51522099461386</v>
      </c>
      <c r="P31" s="50">
        <v>268.18104480556872</v>
      </c>
      <c r="Q31" s="57">
        <f t="shared" si="7"/>
        <v>6.0907273296990166E-2</v>
      </c>
    </row>
    <row r="32" spans="1:17" x14ac:dyDescent="0.25">
      <c r="A32" s="37" t="s">
        <v>26</v>
      </c>
      <c r="B32" s="2" t="s">
        <v>93</v>
      </c>
      <c r="C32" s="2"/>
      <c r="D32" s="5">
        <v>193.34069852287152</v>
      </c>
      <c r="E32" s="2"/>
      <c r="F32" s="5">
        <v>52.692377534616057</v>
      </c>
      <c r="G32" s="2"/>
      <c r="H32" s="59">
        <f t="shared" si="6"/>
        <v>246.03307605748756</v>
      </c>
      <c r="J32" s="5">
        <v>4.9282680745447358</v>
      </c>
      <c r="L32" s="5">
        <v>0.73061420017895251</v>
      </c>
      <c r="N32" s="54">
        <f t="shared" si="8"/>
        <v>251.69195833221127</v>
      </c>
      <c r="P32" s="50">
        <v>237.36027077501987</v>
      </c>
      <c r="Q32" s="57">
        <f t="shared" si="7"/>
        <v>6.037947087941934E-2</v>
      </c>
    </row>
    <row r="33" spans="1:17" x14ac:dyDescent="0.25">
      <c r="A33" s="37" t="s">
        <v>27</v>
      </c>
      <c r="B33" s="2" t="s">
        <v>94</v>
      </c>
      <c r="C33" s="2"/>
      <c r="D33" s="5">
        <v>279.07480497134736</v>
      </c>
      <c r="E33" s="2"/>
      <c r="F33" s="5">
        <v>62.49089341766912</v>
      </c>
      <c r="G33" s="2"/>
      <c r="H33" s="59">
        <f t="shared" si="6"/>
        <v>341.56569838901646</v>
      </c>
      <c r="J33" s="5">
        <v>4.9282680745447358</v>
      </c>
      <c r="L33" s="5">
        <v>0.73061420017895251</v>
      </c>
      <c r="N33" s="54">
        <f t="shared" si="8"/>
        <v>347.22458066374014</v>
      </c>
      <c r="P33" s="50">
        <v>327.11657176487125</v>
      </c>
      <c r="Q33" s="57">
        <f t="shared" si="7"/>
        <v>6.1470468433871835E-2</v>
      </c>
    </row>
    <row r="34" spans="1:17" x14ac:dyDescent="0.25">
      <c r="A34" s="37" t="s">
        <v>28</v>
      </c>
      <c r="B34" s="2" t="s">
        <v>95</v>
      </c>
      <c r="C34" s="2"/>
      <c r="D34" s="5">
        <v>373.57600403828275</v>
      </c>
      <c r="E34" s="2"/>
      <c r="F34" s="5">
        <v>79.990232813284024</v>
      </c>
      <c r="G34" s="2"/>
      <c r="H34" s="59">
        <f t="shared" si="6"/>
        <v>453.56623685156677</v>
      </c>
      <c r="J34" s="5">
        <v>4.9282680745447358</v>
      </c>
      <c r="L34" s="5">
        <v>0.45352261099005925</v>
      </c>
      <c r="N34" s="54">
        <f t="shared" si="8"/>
        <v>458.94802753710155</v>
      </c>
      <c r="P34" s="50">
        <v>432.17841603904469</v>
      </c>
      <c r="Q34" s="57">
        <f t="shared" si="7"/>
        <v>6.1941111597850804E-2</v>
      </c>
    </row>
    <row r="35" spans="1:17" x14ac:dyDescent="0.25">
      <c r="A35" s="37" t="s">
        <v>29</v>
      </c>
      <c r="B35" s="2" t="s">
        <v>96</v>
      </c>
      <c r="C35" s="2"/>
      <c r="D35" s="5">
        <v>187.80835689393302</v>
      </c>
      <c r="E35" s="2"/>
      <c r="F35" s="5">
        <v>55.87625499247855</v>
      </c>
      <c r="G35" s="2"/>
      <c r="H35" s="59">
        <f t="shared" si="6"/>
        <v>243.68461188641157</v>
      </c>
      <c r="J35" s="5">
        <v>4.0448992687301129</v>
      </c>
      <c r="L35" s="5">
        <v>0.44515834004831606</v>
      </c>
      <c r="N35" s="54">
        <f t="shared" si="8"/>
        <v>248.17466949519002</v>
      </c>
      <c r="P35" s="50">
        <v>234.03621207101773</v>
      </c>
      <c r="Q35" s="57">
        <f t="shared" si="7"/>
        <v>6.0411409409933566E-2</v>
      </c>
    </row>
    <row r="36" spans="1:17" x14ac:dyDescent="0.25">
      <c r="A36" s="37" t="s">
        <v>30</v>
      </c>
      <c r="B36" s="2" t="s">
        <v>97</v>
      </c>
      <c r="C36" s="2"/>
      <c r="D36" s="5">
        <v>447.48277411252894</v>
      </c>
      <c r="E36" s="2"/>
      <c r="F36" s="5">
        <v>97.394196771487699</v>
      </c>
      <c r="G36" s="2"/>
      <c r="H36" s="59">
        <f t="shared" si="6"/>
        <v>544.8769708840166</v>
      </c>
      <c r="J36" s="5">
        <v>4.9282680745447358</v>
      </c>
      <c r="L36" s="5">
        <v>0.73061420017895251</v>
      </c>
      <c r="N36" s="54">
        <f t="shared" si="8"/>
        <v>550.53585315874022</v>
      </c>
      <c r="P36" s="50">
        <v>518.38054348910703</v>
      </c>
      <c r="Q36" s="57">
        <f t="shared" si="7"/>
        <v>6.2030317444406347E-2</v>
      </c>
    </row>
    <row r="37" spans="1:17" x14ac:dyDescent="0.25">
      <c r="A37" s="14"/>
      <c r="B37" s="26"/>
      <c r="C37" s="26"/>
      <c r="D37" s="26"/>
      <c r="E37" s="26"/>
      <c r="F37" s="26"/>
      <c r="G37" s="26"/>
      <c r="H37" s="26"/>
      <c r="I37" s="26"/>
      <c r="J37" s="26"/>
      <c r="K37" s="26"/>
      <c r="L37" s="26"/>
      <c r="M37" s="26"/>
      <c r="N37" s="26"/>
      <c r="P37" s="26"/>
      <c r="Q37" s="56"/>
    </row>
    <row r="38" spans="1:17" x14ac:dyDescent="0.25">
      <c r="A38" s="37" t="s">
        <v>31</v>
      </c>
      <c r="B38" s="2" t="s">
        <v>98</v>
      </c>
      <c r="C38" s="2"/>
      <c r="D38" s="5">
        <v>127.52491652672859</v>
      </c>
      <c r="E38" s="2"/>
      <c r="F38" s="5">
        <v>47.90623426496073</v>
      </c>
      <c r="G38" s="2"/>
      <c r="H38" s="59">
        <f t="shared" ref="H38:H45" si="9">SUM(D38:F38)</f>
        <v>175.43115079168933</v>
      </c>
      <c r="J38" s="5">
        <v>3.4052741123782053</v>
      </c>
      <c r="L38" s="5">
        <v>0.96683497721679812</v>
      </c>
      <c r="N38" s="54">
        <f t="shared" ref="N38:N45" si="10">SUM(H38:L38)</f>
        <v>179.80325988128433</v>
      </c>
      <c r="P38" s="50">
        <v>169.75566622784737</v>
      </c>
      <c r="Q38" s="57">
        <f t="shared" ref="Q38:Q45" si="11">+(N38-P38)/P38</f>
        <v>5.9188561281665872E-2</v>
      </c>
    </row>
    <row r="39" spans="1:17" x14ac:dyDescent="0.25">
      <c r="A39" s="37" t="s">
        <v>32</v>
      </c>
      <c r="B39" s="2" t="s">
        <v>99</v>
      </c>
      <c r="C39" s="2"/>
      <c r="D39" s="5">
        <v>116.76861974045431</v>
      </c>
      <c r="E39" s="2"/>
      <c r="F39" s="5">
        <v>35.937957554405607</v>
      </c>
      <c r="G39" s="2"/>
      <c r="H39" s="59">
        <f t="shared" si="9"/>
        <v>152.70657729485993</v>
      </c>
      <c r="J39" s="5">
        <v>3.4052741123782053</v>
      </c>
      <c r="L39" s="5">
        <v>0.96683497721679812</v>
      </c>
      <c r="N39" s="54">
        <f t="shared" si="10"/>
        <v>157.07868638445493</v>
      </c>
      <c r="P39" s="50">
        <v>148.23653074656374</v>
      </c>
      <c r="Q39" s="57">
        <f t="shared" si="11"/>
        <v>5.964896502474408E-2</v>
      </c>
    </row>
    <row r="40" spans="1:17" x14ac:dyDescent="0.25">
      <c r="A40" s="37" t="s">
        <v>33</v>
      </c>
      <c r="B40" s="2" t="s">
        <v>100</v>
      </c>
      <c r="C40" s="2"/>
      <c r="D40" s="5">
        <v>236.51033371389144</v>
      </c>
      <c r="E40" s="2"/>
      <c r="F40" s="5">
        <v>59.277423281430401</v>
      </c>
      <c r="G40" s="2"/>
      <c r="H40" s="59">
        <f t="shared" si="9"/>
        <v>295.78775699532184</v>
      </c>
      <c r="J40" s="5">
        <v>4.5098302191588608</v>
      </c>
      <c r="L40" s="5">
        <v>0.85396464955981466</v>
      </c>
      <c r="N40" s="54">
        <f t="shared" si="10"/>
        <v>301.15155186404053</v>
      </c>
      <c r="P40" s="50">
        <v>283.83178801502692</v>
      </c>
      <c r="Q40" s="57">
        <f t="shared" si="11"/>
        <v>6.1021226586842524E-2</v>
      </c>
    </row>
    <row r="41" spans="1:17" x14ac:dyDescent="0.25">
      <c r="A41" s="37" t="s">
        <v>34</v>
      </c>
      <c r="B41" s="2" t="s">
        <v>101</v>
      </c>
      <c r="C41" s="2"/>
      <c r="D41" s="5">
        <v>210.47716763443316</v>
      </c>
      <c r="E41" s="2"/>
      <c r="F41" s="5">
        <v>53.406598244735243</v>
      </c>
      <c r="G41" s="2"/>
      <c r="H41" s="59">
        <f t="shared" si="9"/>
        <v>263.88376587916838</v>
      </c>
      <c r="J41" s="5">
        <v>4.9282680745447358</v>
      </c>
      <c r="L41" s="5">
        <v>0.85396464955981466</v>
      </c>
      <c r="N41" s="54">
        <f t="shared" si="10"/>
        <v>269.66599860327295</v>
      </c>
      <c r="P41" s="50">
        <v>254.23310131806318</v>
      </c>
      <c r="Q41" s="57">
        <f t="shared" si="11"/>
        <v>6.0703728999876201E-2</v>
      </c>
    </row>
    <row r="42" spans="1:17" x14ac:dyDescent="0.25">
      <c r="A42" s="37" t="s">
        <v>35</v>
      </c>
      <c r="B42" s="2" t="s">
        <v>102</v>
      </c>
      <c r="C42" s="2"/>
      <c r="D42" s="5">
        <v>298.71194306221616</v>
      </c>
      <c r="E42" s="2"/>
      <c r="F42" s="5">
        <v>65.035262848301429</v>
      </c>
      <c r="G42" s="2"/>
      <c r="H42" s="59">
        <f t="shared" si="9"/>
        <v>363.74720591051761</v>
      </c>
      <c r="J42" s="5">
        <v>4.9282680745447358</v>
      </c>
      <c r="L42" s="5">
        <v>0.85396464955981466</v>
      </c>
      <c r="N42" s="54">
        <f t="shared" si="10"/>
        <v>369.52943863462218</v>
      </c>
      <c r="P42" s="50">
        <v>348.08260671487318</v>
      </c>
      <c r="Q42" s="57">
        <f t="shared" si="11"/>
        <v>6.1614201646440964E-2</v>
      </c>
    </row>
    <row r="43" spans="1:17" x14ac:dyDescent="0.25">
      <c r="A43" s="37" t="s">
        <v>36</v>
      </c>
      <c r="B43" s="2" t="s">
        <v>103</v>
      </c>
      <c r="C43" s="2"/>
      <c r="D43" s="5">
        <v>387.23668799003184</v>
      </c>
      <c r="E43" s="2"/>
      <c r="F43" s="5">
        <v>83.24110238734616</v>
      </c>
      <c r="G43" s="2"/>
      <c r="H43" s="59">
        <f t="shared" si="9"/>
        <v>470.47779037737803</v>
      </c>
      <c r="J43" s="5">
        <v>4.9282680745447358</v>
      </c>
      <c r="L43" s="5">
        <v>0.53768144601914247</v>
      </c>
      <c r="N43" s="54">
        <f t="shared" si="10"/>
        <v>475.9437398979419</v>
      </c>
      <c r="P43" s="50">
        <v>448.17650416209608</v>
      </c>
      <c r="Q43" s="57">
        <f t="shared" si="11"/>
        <v>6.1956027319546823E-2</v>
      </c>
    </row>
    <row r="44" spans="1:17" x14ac:dyDescent="0.25">
      <c r="A44" s="37" t="s">
        <v>37</v>
      </c>
      <c r="B44" s="2" t="s">
        <v>104</v>
      </c>
      <c r="C44" s="2"/>
      <c r="D44" s="5">
        <v>252.27154133635059</v>
      </c>
      <c r="E44" s="2"/>
      <c r="F44" s="5">
        <v>62.007620766118102</v>
      </c>
      <c r="G44" s="2"/>
      <c r="H44" s="59">
        <f t="shared" si="9"/>
        <v>314.27916210246872</v>
      </c>
      <c r="J44" s="5">
        <v>4.0448992687301129</v>
      </c>
      <c r="L44" s="5">
        <v>0.53353536344026109</v>
      </c>
      <c r="N44" s="54">
        <f t="shared" si="10"/>
        <v>318.85759673463906</v>
      </c>
      <c r="P44" s="50">
        <v>300.42960043213299</v>
      </c>
      <c r="Q44" s="57">
        <f t="shared" si="11"/>
        <v>6.1338817067291461E-2</v>
      </c>
    </row>
    <row r="45" spans="1:17" x14ac:dyDescent="0.25">
      <c r="A45" s="37" t="s">
        <v>38</v>
      </c>
      <c r="B45" s="2" t="s">
        <v>105</v>
      </c>
      <c r="C45" s="2"/>
      <c r="D45" s="5">
        <v>440.15619878460529</v>
      </c>
      <c r="E45" s="2"/>
      <c r="F45" s="5">
        <v>97.88207520518138</v>
      </c>
      <c r="G45" s="2"/>
      <c r="H45" s="59">
        <f t="shared" si="9"/>
        <v>538.03827398978672</v>
      </c>
      <c r="J45" s="5">
        <v>4.9282680745447358</v>
      </c>
      <c r="L45" s="5">
        <v>0.85396464955981466</v>
      </c>
      <c r="N45" s="54">
        <f t="shared" si="10"/>
        <v>543.82050671389118</v>
      </c>
      <c r="P45" s="50">
        <v>512.09714951611045</v>
      </c>
      <c r="Q45" s="57">
        <f t="shared" si="11"/>
        <v>6.1947927708163743E-2</v>
      </c>
    </row>
    <row r="46" spans="1:17" x14ac:dyDescent="0.25">
      <c r="A46" s="12"/>
      <c r="D46" s="22"/>
      <c r="F46" s="22"/>
      <c r="H46" s="22"/>
      <c r="J46" s="1"/>
      <c r="L46" s="11"/>
      <c r="N46" s="11"/>
      <c r="P46" s="1"/>
    </row>
    <row r="47" spans="1:17" ht="15" x14ac:dyDescent="0.25">
      <c r="A47" s="74" t="s">
        <v>49</v>
      </c>
      <c r="B47" s="75" t="s">
        <v>73</v>
      </c>
      <c r="C47" s="2"/>
      <c r="D47" s="35" t="s">
        <v>74</v>
      </c>
      <c r="E47" s="2"/>
      <c r="F47" s="35" t="s">
        <v>74</v>
      </c>
      <c r="G47" s="2"/>
      <c r="H47" s="35" t="s">
        <v>74</v>
      </c>
      <c r="I47" s="36"/>
      <c r="J47" s="35" t="s">
        <v>1</v>
      </c>
      <c r="K47" s="36"/>
      <c r="L47" s="35" t="s">
        <v>2</v>
      </c>
      <c r="M47" s="36"/>
      <c r="N47" s="35">
        <v>2024</v>
      </c>
      <c r="O47" s="3"/>
      <c r="P47" s="35">
        <f>+N47-1</f>
        <v>2023</v>
      </c>
      <c r="Q47" s="35" t="s">
        <v>86</v>
      </c>
    </row>
    <row r="48" spans="1:17" s="3" customFormat="1" ht="22.8" x14ac:dyDescent="0.25">
      <c r="A48" s="74"/>
      <c r="B48" s="75"/>
      <c r="C48" s="2"/>
      <c r="D48" s="40" t="s">
        <v>83</v>
      </c>
      <c r="E48" s="2"/>
      <c r="F48" s="40" t="s">
        <v>160</v>
      </c>
      <c r="G48" s="2"/>
      <c r="H48" s="40" t="s">
        <v>84</v>
      </c>
      <c r="I48" s="53"/>
      <c r="J48" s="40"/>
      <c r="K48" s="53"/>
      <c r="L48" s="40"/>
      <c r="M48" s="53"/>
      <c r="N48" s="40" t="s">
        <v>85</v>
      </c>
      <c r="P48" s="40" t="s">
        <v>85</v>
      </c>
      <c r="Q48" s="52">
        <f>+N47</f>
        <v>2024</v>
      </c>
    </row>
    <row r="49" spans="1:17" x14ac:dyDescent="0.25">
      <c r="A49" s="12"/>
      <c r="D49" s="22"/>
      <c r="F49" s="22"/>
      <c r="H49" s="22"/>
      <c r="J49" s="1"/>
      <c r="L49" s="1"/>
      <c r="N49" s="1"/>
      <c r="P49" s="1"/>
    </row>
    <row r="50" spans="1:17" ht="26.4" x14ac:dyDescent="0.25">
      <c r="A50" s="37" t="s">
        <v>40</v>
      </c>
      <c r="B50" s="33" t="s">
        <v>39</v>
      </c>
      <c r="D50" s="8">
        <v>5.0772647890834604</v>
      </c>
      <c r="E50" s="31"/>
      <c r="F50" s="8">
        <v>23.146719792888646</v>
      </c>
      <c r="G50" s="31"/>
      <c r="H50" s="7">
        <f>SUM(D50:F50)</f>
        <v>28.223984581972108</v>
      </c>
      <c r="I50" s="60"/>
      <c r="J50" s="8">
        <v>28.760990297346495</v>
      </c>
      <c r="K50" s="60"/>
      <c r="L50" s="8">
        <v>2.8436672411865556</v>
      </c>
      <c r="M50" s="27"/>
      <c r="N50" s="54">
        <f>SUM(H50:L50)</f>
        <v>59.828642120505158</v>
      </c>
      <c r="P50" s="50">
        <v>58.949876457667877</v>
      </c>
      <c r="Q50" s="57">
        <f>+(N50-P50)/P50</f>
        <v>1.4906997531510119E-2</v>
      </c>
    </row>
    <row r="51" spans="1:17" ht="26.4" x14ac:dyDescent="0.25">
      <c r="A51" s="37" t="s">
        <v>42</v>
      </c>
      <c r="B51" s="33" t="s">
        <v>41</v>
      </c>
      <c r="D51" s="8">
        <v>54.177937392161944</v>
      </c>
      <c r="E51" s="31"/>
      <c r="F51" s="8">
        <v>30.448197760877317</v>
      </c>
      <c r="G51" s="31"/>
      <c r="H51" s="7">
        <f>SUM(D51:F51)</f>
        <v>84.626135153039257</v>
      </c>
      <c r="I51" s="60"/>
      <c r="J51" s="8">
        <v>28.760990297346495</v>
      </c>
      <c r="K51" s="60"/>
      <c r="L51" s="8">
        <v>2.8436672411865556</v>
      </c>
      <c r="M51" s="27"/>
      <c r="N51" s="54">
        <f t="shared" ref="N51:N54" si="12">SUM(H51:L51)</f>
        <v>116.2307926915723</v>
      </c>
      <c r="P51" s="50">
        <v>112.00610275526799</v>
      </c>
      <c r="Q51" s="57">
        <f>+(N51-P51)/P51</f>
        <v>3.7718390626760877E-2</v>
      </c>
    </row>
    <row r="52" spans="1:17" ht="26.4" x14ac:dyDescent="0.25">
      <c r="A52" s="37" t="s">
        <v>44</v>
      </c>
      <c r="B52" s="33" t="s">
        <v>43</v>
      </c>
      <c r="D52" s="8">
        <v>53.566947466942253</v>
      </c>
      <c r="E52" s="31"/>
      <c r="F52" s="8">
        <v>31.659076901083886</v>
      </c>
      <c r="G52" s="31"/>
      <c r="H52" s="7">
        <f>SUM(D52:F52)</f>
        <v>85.226024368026145</v>
      </c>
      <c r="I52" s="60"/>
      <c r="J52" s="8">
        <v>28.760990297346495</v>
      </c>
      <c r="K52" s="60"/>
      <c r="L52" s="8">
        <v>2.8436672411865556</v>
      </c>
      <c r="M52" s="27"/>
      <c r="N52" s="54">
        <f t="shared" si="12"/>
        <v>116.83068190655919</v>
      </c>
      <c r="P52" s="50">
        <v>112.59024266395906</v>
      </c>
      <c r="Q52" s="57">
        <f>+(N52-P52)/P52</f>
        <v>3.7662581963308329E-2</v>
      </c>
    </row>
    <row r="53" spans="1:17" ht="26.4" x14ac:dyDescent="0.25">
      <c r="A53" s="37" t="s">
        <v>46</v>
      </c>
      <c r="B53" s="33" t="s">
        <v>45</v>
      </c>
      <c r="D53" s="8">
        <v>276.00217091752234</v>
      </c>
      <c r="E53" s="31"/>
      <c r="F53" s="8">
        <v>68.85730044873057</v>
      </c>
      <c r="G53" s="31"/>
      <c r="H53" s="7">
        <f>SUM(D53:F53)</f>
        <v>344.85947136625293</v>
      </c>
      <c r="I53" s="60"/>
      <c r="J53" s="8">
        <v>35.766060693611756</v>
      </c>
      <c r="K53" s="60"/>
      <c r="L53" s="8">
        <v>4.8314734680354094</v>
      </c>
      <c r="M53" s="27"/>
      <c r="N53" s="54">
        <f t="shared" si="12"/>
        <v>385.45700552790009</v>
      </c>
      <c r="P53" s="50">
        <v>365.69375477934699</v>
      </c>
      <c r="Q53" s="57">
        <f>+(N53-P53)/P53</f>
        <v>5.4043172710121601E-2</v>
      </c>
    </row>
    <row r="54" spans="1:17" ht="25.2" customHeight="1" x14ac:dyDescent="0.25">
      <c r="A54" s="39" t="s">
        <v>48</v>
      </c>
      <c r="B54" s="33" t="s">
        <v>47</v>
      </c>
      <c r="D54" s="8">
        <v>197.0814621027113</v>
      </c>
      <c r="E54" s="31"/>
      <c r="F54" s="8">
        <v>68.183786645598559</v>
      </c>
      <c r="G54" s="31"/>
      <c r="H54" s="7">
        <f>SUM(D54:F54)</f>
        <v>265.26524874830989</v>
      </c>
      <c r="I54" s="60"/>
      <c r="J54" s="8">
        <v>43.061015866783549</v>
      </c>
      <c r="K54" s="60"/>
      <c r="L54" s="8">
        <v>4.0929567594056966</v>
      </c>
      <c r="M54" s="27"/>
      <c r="N54" s="54">
        <f t="shared" si="12"/>
        <v>312.41922137449916</v>
      </c>
      <c r="P54" s="50">
        <v>297.93986636038852</v>
      </c>
      <c r="Q54" s="57">
        <f>+(N54-P54)/P54</f>
        <v>4.8598246320606144E-2</v>
      </c>
    </row>
    <row r="55" spans="1:17" x14ac:dyDescent="0.25">
      <c r="D55" s="22"/>
      <c r="F55" s="22"/>
      <c r="H55" s="22"/>
      <c r="J55" s="28"/>
      <c r="L55" s="28"/>
      <c r="N55" s="28"/>
    </row>
    <row r="56" spans="1:17" x14ac:dyDescent="0.25">
      <c r="P56" s="1"/>
    </row>
    <row r="57" spans="1:17" x14ac:dyDescent="0.25">
      <c r="A57" s="58"/>
      <c r="B57" s="58"/>
      <c r="C57" s="58"/>
      <c r="D57" s="58"/>
      <c r="E57" s="58"/>
      <c r="F57" s="58"/>
      <c r="G57" s="58"/>
      <c r="H57" s="58"/>
      <c r="I57" s="58"/>
      <c r="J57" s="58"/>
      <c r="K57" s="58"/>
      <c r="L57" s="58"/>
      <c r="M57" s="58"/>
      <c r="N57" s="58"/>
      <c r="P57" s="1"/>
    </row>
    <row r="58" spans="1:17" x14ac:dyDescent="0.25">
      <c r="A58" s="58"/>
      <c r="B58" s="58"/>
      <c r="C58" s="58"/>
      <c r="D58" s="58"/>
      <c r="E58" s="58"/>
      <c r="F58" s="58"/>
      <c r="G58" s="58"/>
      <c r="H58" s="58"/>
      <c r="I58" s="58"/>
      <c r="J58" s="58"/>
      <c r="K58" s="58"/>
      <c r="L58" s="58"/>
      <c r="M58" s="58"/>
      <c r="N58" s="58"/>
      <c r="P58" s="1"/>
    </row>
    <row r="59" spans="1:17" x14ac:dyDescent="0.25">
      <c r="A59" s="58"/>
      <c r="B59" s="58"/>
      <c r="C59" s="58"/>
      <c r="D59" s="58"/>
      <c r="E59" s="58"/>
      <c r="F59" s="58"/>
      <c r="G59" s="58"/>
      <c r="H59" s="58"/>
      <c r="I59" s="58"/>
      <c r="J59" s="58"/>
      <c r="K59" s="58"/>
      <c r="L59" s="58"/>
      <c r="M59" s="58"/>
      <c r="N59" s="58"/>
      <c r="P59" s="1"/>
    </row>
    <row r="60" spans="1:17" x14ac:dyDescent="0.25">
      <c r="A60" s="58"/>
      <c r="B60" s="58"/>
      <c r="C60" s="58"/>
      <c r="D60" s="58"/>
      <c r="E60" s="58"/>
      <c r="F60" s="58"/>
      <c r="G60" s="58"/>
      <c r="H60" s="58"/>
      <c r="I60" s="58"/>
      <c r="J60" s="58"/>
      <c r="K60" s="58"/>
      <c r="L60" s="58"/>
      <c r="M60" s="58"/>
      <c r="N60" s="58"/>
      <c r="P60" s="1"/>
    </row>
    <row r="61" spans="1:17" x14ac:dyDescent="0.25">
      <c r="A61" s="58"/>
      <c r="B61" s="58"/>
      <c r="C61" s="58"/>
      <c r="D61" s="58"/>
      <c r="E61" s="58"/>
      <c r="F61" s="58"/>
      <c r="G61" s="58"/>
      <c r="H61" s="58"/>
      <c r="I61" s="58"/>
      <c r="J61" s="58"/>
      <c r="K61" s="58"/>
      <c r="L61" s="58"/>
      <c r="M61" s="58"/>
      <c r="N61" s="58"/>
      <c r="P61" s="1"/>
    </row>
    <row r="62" spans="1:17" x14ac:dyDescent="0.25">
      <c r="A62" s="58"/>
      <c r="B62" s="58"/>
      <c r="C62" s="58"/>
      <c r="D62" s="58"/>
      <c r="E62" s="58"/>
      <c r="F62" s="58"/>
      <c r="G62" s="58"/>
      <c r="H62" s="58"/>
      <c r="I62" s="58"/>
      <c r="J62" s="58"/>
      <c r="K62" s="58"/>
      <c r="L62" s="58"/>
      <c r="M62" s="58"/>
      <c r="N62" s="58"/>
      <c r="P62" s="1"/>
    </row>
    <row r="63" spans="1:17" x14ac:dyDescent="0.25">
      <c r="A63" s="58"/>
      <c r="B63" s="58"/>
      <c r="C63" s="58"/>
      <c r="D63" s="58"/>
      <c r="E63" s="58"/>
      <c r="F63" s="58"/>
      <c r="G63" s="58"/>
      <c r="H63" s="58"/>
      <c r="I63" s="58"/>
      <c r="J63" s="58"/>
      <c r="K63" s="58"/>
      <c r="L63" s="58"/>
      <c r="M63" s="58"/>
      <c r="N63" s="58"/>
      <c r="P63" s="1"/>
    </row>
    <row r="64" spans="1:17" x14ac:dyDescent="0.25">
      <c r="A64" s="58"/>
      <c r="B64" s="58"/>
      <c r="C64" s="58"/>
      <c r="D64" s="58"/>
      <c r="E64" s="58"/>
      <c r="F64" s="58"/>
      <c r="G64" s="58"/>
      <c r="H64" s="58"/>
      <c r="I64" s="58"/>
      <c r="J64" s="58"/>
      <c r="K64" s="58"/>
      <c r="L64" s="58"/>
      <c r="M64" s="58"/>
      <c r="N64" s="58"/>
      <c r="P64" s="1"/>
    </row>
    <row r="65" spans="1:17" x14ac:dyDescent="0.25">
      <c r="A65" s="58"/>
      <c r="B65" s="58"/>
      <c r="C65" s="58"/>
      <c r="D65" s="58"/>
      <c r="E65" s="58"/>
      <c r="F65" s="58"/>
      <c r="G65" s="58"/>
      <c r="H65" s="58"/>
      <c r="I65" s="58"/>
      <c r="J65" s="58"/>
      <c r="K65" s="58"/>
      <c r="L65" s="58"/>
      <c r="M65" s="58"/>
      <c r="N65" s="58"/>
      <c r="P65" s="1"/>
    </row>
    <row r="66" spans="1:17" x14ac:dyDescent="0.25">
      <c r="A66" s="58"/>
      <c r="B66" s="58"/>
      <c r="C66" s="58"/>
      <c r="D66" s="58"/>
      <c r="E66" s="58"/>
      <c r="F66" s="58"/>
      <c r="G66" s="58"/>
      <c r="H66" s="58"/>
      <c r="I66" s="58"/>
      <c r="J66" s="58"/>
      <c r="K66" s="58"/>
      <c r="L66" s="58"/>
      <c r="M66" s="58"/>
      <c r="N66" s="58"/>
      <c r="P66" s="1"/>
    </row>
    <row r="67" spans="1:17" x14ac:dyDescent="0.25">
      <c r="A67" s="58"/>
      <c r="B67" s="58"/>
      <c r="C67" s="58"/>
      <c r="D67" s="58"/>
      <c r="E67" s="58"/>
      <c r="F67" s="58"/>
      <c r="G67" s="58"/>
      <c r="H67" s="58"/>
      <c r="I67" s="58"/>
      <c r="J67" s="58"/>
      <c r="K67" s="58"/>
      <c r="L67" s="58"/>
      <c r="M67" s="58"/>
      <c r="N67" s="58"/>
      <c r="P67" s="1"/>
    </row>
    <row r="68" spans="1:17" x14ac:dyDescent="0.25">
      <c r="A68" s="58"/>
      <c r="B68" s="58"/>
      <c r="C68" s="58"/>
      <c r="D68" s="58"/>
      <c r="E68" s="58"/>
      <c r="F68" s="58"/>
      <c r="G68" s="58"/>
      <c r="H68" s="58"/>
      <c r="I68" s="58"/>
      <c r="J68" s="58"/>
      <c r="K68" s="58"/>
      <c r="L68" s="58"/>
      <c r="M68" s="58"/>
      <c r="N68" s="58"/>
      <c r="P68" s="1"/>
    </row>
    <row r="69" spans="1:17" x14ac:dyDescent="0.25">
      <c r="A69" s="58"/>
      <c r="B69" s="58"/>
      <c r="C69" s="58"/>
      <c r="D69" s="58"/>
      <c r="E69" s="58"/>
      <c r="F69" s="58"/>
      <c r="G69" s="58"/>
      <c r="H69" s="58"/>
      <c r="I69" s="58"/>
      <c r="J69" s="58"/>
      <c r="K69" s="58"/>
      <c r="L69" s="58"/>
      <c r="M69" s="58"/>
      <c r="N69" s="58"/>
      <c r="P69" s="1"/>
    </row>
    <row r="70" spans="1:17" x14ac:dyDescent="0.25">
      <c r="A70" s="58"/>
      <c r="B70" s="58"/>
      <c r="C70" s="58"/>
      <c r="D70" s="58"/>
      <c r="E70" s="58"/>
      <c r="F70" s="58"/>
      <c r="G70" s="58"/>
      <c r="H70" s="58"/>
      <c r="I70" s="58"/>
      <c r="J70" s="58"/>
      <c r="K70" s="58"/>
      <c r="L70" s="58"/>
      <c r="M70" s="58"/>
      <c r="N70" s="58"/>
      <c r="P70" s="1"/>
    </row>
    <row r="71" spans="1:17" x14ac:dyDescent="0.25">
      <c r="A71" s="58"/>
      <c r="B71" s="58"/>
      <c r="C71" s="58"/>
      <c r="D71" s="58"/>
      <c r="E71" s="58"/>
      <c r="F71" s="58"/>
      <c r="G71" s="58"/>
      <c r="H71" s="58"/>
      <c r="I71" s="58"/>
      <c r="J71" s="58"/>
      <c r="K71" s="58"/>
      <c r="L71" s="58"/>
      <c r="M71" s="58"/>
      <c r="N71" s="58"/>
      <c r="P71" s="1"/>
    </row>
    <row r="72" spans="1:17" x14ac:dyDescent="0.25">
      <c r="A72" s="58"/>
      <c r="B72" s="58"/>
      <c r="C72" s="58"/>
      <c r="D72" s="58"/>
      <c r="E72" s="58"/>
      <c r="F72" s="58"/>
      <c r="G72" s="58"/>
      <c r="H72" s="58"/>
      <c r="I72" s="58"/>
      <c r="J72" s="58"/>
      <c r="K72" s="58"/>
      <c r="L72" s="58"/>
      <c r="M72" s="58"/>
      <c r="N72" s="58"/>
      <c r="P72" s="1"/>
    </row>
    <row r="73" spans="1:17" x14ac:dyDescent="0.25">
      <c r="A73" s="58"/>
      <c r="B73" s="58"/>
      <c r="C73" s="58"/>
      <c r="D73" s="58"/>
      <c r="E73" s="58"/>
      <c r="F73" s="58"/>
      <c r="G73" s="58"/>
      <c r="H73" s="58"/>
      <c r="I73" s="58"/>
      <c r="J73" s="58"/>
      <c r="K73" s="58"/>
      <c r="L73" s="58"/>
      <c r="M73" s="58"/>
      <c r="N73" s="58"/>
      <c r="P73" s="1"/>
    </row>
    <row r="74" spans="1:17" x14ac:dyDescent="0.25">
      <c r="A74" s="58"/>
      <c r="B74" s="58"/>
      <c r="C74" s="58"/>
      <c r="D74" s="58"/>
      <c r="E74" s="58"/>
      <c r="F74" s="58"/>
      <c r="G74" s="58"/>
      <c r="H74" s="58"/>
      <c r="I74" s="58"/>
      <c r="J74" s="58"/>
      <c r="K74" s="58"/>
      <c r="L74" s="58"/>
      <c r="M74" s="58"/>
      <c r="N74" s="58"/>
      <c r="P74" s="1"/>
    </row>
    <row r="75" spans="1:17" x14ac:dyDescent="0.25">
      <c r="A75" s="58"/>
      <c r="B75" s="58"/>
      <c r="C75" s="58"/>
      <c r="D75" s="58"/>
      <c r="E75" s="58"/>
      <c r="F75" s="58"/>
      <c r="G75" s="58"/>
      <c r="H75" s="58"/>
      <c r="I75" s="58"/>
      <c r="J75" s="58"/>
      <c r="K75" s="58"/>
      <c r="L75" s="58"/>
      <c r="M75" s="58"/>
      <c r="N75" s="58"/>
      <c r="P75" s="1"/>
    </row>
    <row r="76" spans="1:17" ht="15" customHeight="1" x14ac:dyDescent="0.25">
      <c r="A76" s="67" t="s">
        <v>162</v>
      </c>
      <c r="B76" s="67"/>
      <c r="C76" s="67"/>
      <c r="D76" s="67"/>
      <c r="E76" s="67"/>
      <c r="F76" s="67"/>
      <c r="G76" s="67"/>
      <c r="H76" s="67"/>
      <c r="I76" s="67"/>
      <c r="J76" s="67"/>
      <c r="K76" s="67"/>
      <c r="L76" s="67"/>
      <c r="M76" s="67"/>
      <c r="N76" s="67"/>
      <c r="P76" s="1"/>
    </row>
    <row r="77" spans="1:17" ht="23.4" customHeight="1" x14ac:dyDescent="0.25">
      <c r="A77" s="68" t="s">
        <v>82</v>
      </c>
      <c r="B77" s="68"/>
      <c r="C77" s="68"/>
      <c r="D77" s="68"/>
      <c r="E77" s="68"/>
      <c r="F77" s="68"/>
      <c r="G77" s="68"/>
      <c r="H77" s="68"/>
      <c r="I77" s="68"/>
      <c r="J77" s="68"/>
      <c r="K77" s="68"/>
      <c r="L77" s="68"/>
      <c r="M77" s="68"/>
      <c r="N77" s="68"/>
      <c r="O77" s="68"/>
      <c r="P77" s="68"/>
      <c r="Q77" s="68"/>
    </row>
    <row r="78" spans="1:17" x14ac:dyDescent="0.25">
      <c r="A78" s="61"/>
      <c r="B78" s="61"/>
      <c r="C78" s="61"/>
      <c r="D78" s="61"/>
      <c r="E78" s="61"/>
      <c r="F78" s="61"/>
      <c r="G78" s="61"/>
      <c r="H78" s="61"/>
      <c r="I78" s="61"/>
      <c r="J78" s="61"/>
      <c r="K78" s="61"/>
      <c r="L78" s="61"/>
      <c r="M78" s="61"/>
      <c r="N78" s="61"/>
      <c r="O78" s="61"/>
      <c r="P78" s="61"/>
      <c r="Q78" s="61"/>
    </row>
    <row r="79" spans="1:17" x14ac:dyDescent="0.25">
      <c r="A79" s="69" t="s">
        <v>87</v>
      </c>
      <c r="B79" s="69"/>
      <c r="C79" s="69"/>
      <c r="D79" s="69"/>
      <c r="E79" s="69"/>
      <c r="F79" s="69"/>
      <c r="G79" s="69"/>
      <c r="H79" s="69"/>
      <c r="I79" s="69"/>
      <c r="J79" s="69"/>
      <c r="K79" s="69"/>
      <c r="L79" s="69"/>
      <c r="M79" s="69"/>
      <c r="N79" s="69"/>
      <c r="O79" s="69"/>
      <c r="P79" s="69"/>
      <c r="Q79" s="69"/>
    </row>
    <row r="80" spans="1:17" x14ac:dyDescent="0.25">
      <c r="A80" s="10"/>
    </row>
    <row r="81" spans="1:20" x14ac:dyDescent="0.25"/>
    <row r="82" spans="1:20" ht="24.6" x14ac:dyDescent="0.25">
      <c r="A82" s="34"/>
      <c r="B82" s="34"/>
      <c r="C82" s="34"/>
      <c r="D82" s="71" t="s">
        <v>78</v>
      </c>
      <c r="E82" s="71"/>
      <c r="F82" s="71"/>
      <c r="G82" s="71"/>
      <c r="H82" s="71"/>
      <c r="I82" s="71"/>
      <c r="J82" s="71"/>
      <c r="K82" s="71"/>
      <c r="L82" s="71"/>
      <c r="M82" s="71"/>
      <c r="N82" s="71"/>
      <c r="O82" s="71"/>
      <c r="P82" s="71"/>
      <c r="Q82" s="72"/>
    </row>
    <row r="83" spans="1:20" ht="24.6" x14ac:dyDescent="0.25">
      <c r="A83" s="34"/>
      <c r="B83" s="34"/>
      <c r="C83" s="34"/>
      <c r="D83" s="73" t="s">
        <v>79</v>
      </c>
      <c r="E83" s="73"/>
      <c r="F83" s="73"/>
      <c r="G83" s="73"/>
      <c r="H83" s="73"/>
      <c r="I83" s="73"/>
      <c r="J83" s="73"/>
      <c r="K83" s="73"/>
      <c r="L83" s="73"/>
      <c r="M83" s="73"/>
      <c r="N83" s="73"/>
      <c r="O83" s="73"/>
      <c r="P83" s="73"/>
      <c r="Q83" s="73"/>
    </row>
    <row r="84" spans="1:20" ht="37.950000000000003" customHeight="1" x14ac:dyDescent="0.25">
      <c r="A84" s="76" t="s">
        <v>164</v>
      </c>
      <c r="B84" s="76"/>
      <c r="C84" s="32"/>
      <c r="D84" s="70" t="s">
        <v>159</v>
      </c>
      <c r="E84" s="70"/>
      <c r="F84" s="70"/>
      <c r="G84" s="70"/>
      <c r="H84" s="70"/>
      <c r="I84" s="70"/>
      <c r="J84" s="70"/>
      <c r="K84" s="70"/>
      <c r="L84" s="70"/>
      <c r="M84" s="70"/>
      <c r="N84" s="70"/>
      <c r="O84" s="70"/>
      <c r="P84" s="70"/>
      <c r="Q84" s="70"/>
    </row>
    <row r="85" spans="1:20" ht="15" x14ac:dyDescent="0.25">
      <c r="A85" s="74" t="s">
        <v>49</v>
      </c>
      <c r="B85" s="75" t="s">
        <v>73</v>
      </c>
      <c r="C85" s="2"/>
      <c r="D85" s="35" t="s">
        <v>74</v>
      </c>
      <c r="E85" s="2"/>
      <c r="F85" s="35" t="s">
        <v>74</v>
      </c>
      <c r="G85" s="2"/>
      <c r="H85" s="35" t="s">
        <v>74</v>
      </c>
      <c r="I85" s="36"/>
      <c r="J85" s="35" t="s">
        <v>1</v>
      </c>
      <c r="K85" s="36"/>
      <c r="L85" s="35" t="s">
        <v>2</v>
      </c>
      <c r="M85" s="36"/>
      <c r="N85" s="35">
        <v>2024</v>
      </c>
      <c r="O85" s="3"/>
      <c r="P85" s="35">
        <f>+N85-1</f>
        <v>2023</v>
      </c>
      <c r="Q85" s="35" t="s">
        <v>86</v>
      </c>
    </row>
    <row r="86" spans="1:20" ht="22.8" x14ac:dyDescent="0.25">
      <c r="A86" s="74"/>
      <c r="B86" s="75"/>
      <c r="C86" s="2"/>
      <c r="D86" s="40" t="s">
        <v>83</v>
      </c>
      <c r="E86" s="2"/>
      <c r="F86" s="40" t="s">
        <v>160</v>
      </c>
      <c r="G86" s="2"/>
      <c r="H86" s="40" t="s">
        <v>84</v>
      </c>
      <c r="I86" s="53"/>
      <c r="J86" s="40"/>
      <c r="K86" s="53"/>
      <c r="L86" s="40"/>
      <c r="M86" s="53"/>
      <c r="N86" s="40" t="s">
        <v>85</v>
      </c>
      <c r="O86" s="3"/>
      <c r="P86" s="40" t="s">
        <v>85</v>
      </c>
      <c r="Q86" s="52">
        <f>+N85</f>
        <v>2024</v>
      </c>
    </row>
    <row r="87" spans="1:20" x14ac:dyDescent="0.25"/>
    <row r="88" spans="1:20" x14ac:dyDescent="0.25">
      <c r="A88" s="37" t="s">
        <v>106</v>
      </c>
      <c r="B88" s="2" t="s">
        <v>107</v>
      </c>
      <c r="D88" s="8">
        <f>SUMIF('[1]Bijlage MPT 2024'!$B:$B,$A88,'[1]Bijlage MPT 2024'!$J:$J)</f>
        <v>67.47</v>
      </c>
      <c r="E88" s="31"/>
      <c r="F88" s="8">
        <f>SUMIF('[1]Bijlage MPT 2024'!$B:$B,$A88,'[1]Bijlage MPT 2024'!$E:$E)</f>
        <v>0</v>
      </c>
      <c r="G88" s="31"/>
      <c r="H88" s="7">
        <f>SUM(D88:F88)</f>
        <v>67.47</v>
      </c>
      <c r="I88" s="60"/>
      <c r="J88" s="8">
        <v>0</v>
      </c>
      <c r="K88" s="60"/>
      <c r="L88" s="8">
        <v>0</v>
      </c>
      <c r="M88" s="27"/>
      <c r="N88" s="54">
        <f>SUM(H88:L88)</f>
        <v>67.47</v>
      </c>
      <c r="P88" s="50">
        <v>63.43</v>
      </c>
      <c r="Q88" s="57">
        <f t="shared" ref="Q88:Q91" si="13">+(N88-P88)/P88</f>
        <v>6.369225918335171E-2</v>
      </c>
      <c r="S88" s="8">
        <f>SUMIF('[1]Bijlage MPT 2024'!$B:$B,$A88,'[1]Bijlage MPT 2024'!$J:$J)</f>
        <v>67.47</v>
      </c>
      <c r="T88" s="11">
        <f>+N88-S88</f>
        <v>0</v>
      </c>
    </row>
    <row r="89" spans="1:20" x14ac:dyDescent="0.25">
      <c r="A89" s="37" t="s">
        <v>108</v>
      </c>
      <c r="B89" s="2" t="s">
        <v>109</v>
      </c>
      <c r="D89" s="8">
        <f>SUMIF('[1]Bijlage MPT 2024'!$B:$B,$A89,'[1]Bijlage MPT 2024'!$J:$J)</f>
        <v>72.260000000000005</v>
      </c>
      <c r="E89" s="31"/>
      <c r="F89" s="8">
        <f>SUMIF('[1]Bijlage MPT 2024'!$B:$B,$A89,'[1]Bijlage MPT 2024'!$E:$E)</f>
        <v>0</v>
      </c>
      <c r="G89" s="31"/>
      <c r="H89" s="7">
        <f>SUM(D89:F89)</f>
        <v>72.260000000000005</v>
      </c>
      <c r="I89" s="60"/>
      <c r="J89" s="8">
        <v>0</v>
      </c>
      <c r="K89" s="60"/>
      <c r="L89" s="8">
        <v>0</v>
      </c>
      <c r="M89" s="27"/>
      <c r="N89" s="54">
        <f t="shared" ref="N89:N121" si="14">SUM(H89:L89)</f>
        <v>72.260000000000005</v>
      </c>
      <c r="P89" s="50">
        <v>67.94</v>
      </c>
      <c r="Q89" s="57">
        <f t="shared" si="13"/>
        <v>6.3585516632322744E-2</v>
      </c>
      <c r="S89" s="8">
        <f>SUMIF('[1]Bijlage MPT 2024'!$B:$B,$A89,'[1]Bijlage MPT 2024'!$J:$J)</f>
        <v>72.260000000000005</v>
      </c>
      <c r="T89" s="11">
        <f t="shared" ref="T89:T121" si="15">+N89-S89</f>
        <v>0</v>
      </c>
    </row>
    <row r="90" spans="1:20" x14ac:dyDescent="0.25">
      <c r="A90" s="37" t="s">
        <v>110</v>
      </c>
      <c r="B90" s="2" t="s">
        <v>111</v>
      </c>
      <c r="D90" s="8">
        <f>SUMIF('[1]Bijlage MPT 2024'!$B:$B,$A90,'[1]Bijlage MPT 2024'!$J:$J)</f>
        <v>67.209999999999994</v>
      </c>
      <c r="E90" s="31"/>
      <c r="F90" s="8">
        <f>SUMIF('[1]Bijlage MPT 2024'!$B:$B,$A90,'[1]Bijlage MPT 2024'!$E:$E)</f>
        <v>0</v>
      </c>
      <c r="G90" s="31"/>
      <c r="H90" s="7">
        <f>SUM(D90:F90)</f>
        <v>67.209999999999994</v>
      </c>
      <c r="I90" s="60"/>
      <c r="J90" s="8">
        <v>0</v>
      </c>
      <c r="K90" s="60"/>
      <c r="L90" s="8">
        <v>0</v>
      </c>
      <c r="M90" s="27"/>
      <c r="N90" s="54">
        <f t="shared" si="14"/>
        <v>67.209999999999994</v>
      </c>
      <c r="P90" s="50">
        <v>63.19</v>
      </c>
      <c r="Q90" s="57">
        <f t="shared" si="13"/>
        <v>6.3617661022313601E-2</v>
      </c>
      <c r="S90" s="8">
        <f>SUMIF('[1]Bijlage MPT 2024'!$B:$B,$A90,'[1]Bijlage MPT 2024'!$J:$J)</f>
        <v>67.209999999999994</v>
      </c>
      <c r="T90" s="11">
        <f t="shared" si="15"/>
        <v>0</v>
      </c>
    </row>
    <row r="91" spans="1:20" x14ac:dyDescent="0.25">
      <c r="A91" s="37" t="s">
        <v>112</v>
      </c>
      <c r="B91" s="2" t="s">
        <v>113</v>
      </c>
      <c r="D91" s="8">
        <f>SUMIF('[1]Bijlage MPT 2024'!$B:$B,$A91,'[1]Bijlage MPT 2024'!$J:$J)</f>
        <v>87.74</v>
      </c>
      <c r="E91" s="31"/>
      <c r="F91" s="8">
        <f>SUMIF('[1]Bijlage MPT 2024'!$B:$B,$A91,'[1]Bijlage MPT 2024'!$E:$E)</f>
        <v>0</v>
      </c>
      <c r="G91" s="31"/>
      <c r="H91" s="7">
        <f>SUM(D91:F91)</f>
        <v>87.74</v>
      </c>
      <c r="I91" s="60"/>
      <c r="J91" s="8">
        <v>0</v>
      </c>
      <c r="K91" s="60"/>
      <c r="L91" s="8">
        <v>0</v>
      </c>
      <c r="M91" s="27"/>
      <c r="N91" s="54">
        <f t="shared" si="14"/>
        <v>87.74</v>
      </c>
      <c r="P91" s="50">
        <v>82.5</v>
      </c>
      <c r="Q91" s="57">
        <f t="shared" si="13"/>
        <v>6.3515151515151455E-2</v>
      </c>
      <c r="S91" s="8">
        <f>SUMIF('[1]Bijlage MPT 2024'!$B:$B,$A91,'[1]Bijlage MPT 2024'!$J:$J)</f>
        <v>87.74</v>
      </c>
      <c r="T91" s="11">
        <f t="shared" si="15"/>
        <v>0</v>
      </c>
    </row>
    <row r="92" spans="1:20" x14ac:dyDescent="0.25">
      <c r="B92" s="2"/>
      <c r="D92" s="1"/>
      <c r="F92" s="1"/>
      <c r="H92" s="1"/>
      <c r="J92" s="1"/>
      <c r="L92" s="1"/>
      <c r="N92" s="1"/>
      <c r="P92" s="1"/>
      <c r="S92" s="8">
        <f>SUMIF('[1]Bijlage MPT 2024'!$B:$B,$A92,'[1]Bijlage MPT 2024'!$J:$J)</f>
        <v>0</v>
      </c>
      <c r="T92" s="11">
        <f t="shared" si="15"/>
        <v>0</v>
      </c>
    </row>
    <row r="93" spans="1:20" x14ac:dyDescent="0.25">
      <c r="A93" s="37" t="s">
        <v>114</v>
      </c>
      <c r="B93" s="2" t="s">
        <v>115</v>
      </c>
      <c r="D93" s="8">
        <f>SUMIF('[1]Bijlage MPT 2024'!$B:$B,$A93,'[1]Bijlage MPT 2024'!$J:$J)</f>
        <v>87.74</v>
      </c>
      <c r="E93" s="31"/>
      <c r="F93" s="8">
        <f>SUMIF('[1]Bijlage MPT 2024'!$B:$B,$A93,'[1]Bijlage MPT 2024'!$E:$E)</f>
        <v>0</v>
      </c>
      <c r="G93" s="31"/>
      <c r="H93" s="7">
        <f>SUM(D93:F93)</f>
        <v>87.74</v>
      </c>
      <c r="I93" s="60"/>
      <c r="J93" s="8">
        <v>0</v>
      </c>
      <c r="K93" s="60"/>
      <c r="L93" s="8">
        <v>0</v>
      </c>
      <c r="M93" s="27"/>
      <c r="N93" s="54">
        <f t="shared" si="14"/>
        <v>87.74</v>
      </c>
      <c r="P93" s="50">
        <v>82.5</v>
      </c>
      <c r="Q93" s="57">
        <f t="shared" ref="Q93:Q96" si="16">+(N93-P93)/P93</f>
        <v>6.3515151515151455E-2</v>
      </c>
      <c r="S93" s="8">
        <f>SUMIF('[1]Bijlage MPT 2024'!$B:$B,$A93,'[1]Bijlage MPT 2024'!$J:$J)</f>
        <v>87.74</v>
      </c>
      <c r="T93" s="11">
        <f t="shared" si="15"/>
        <v>0</v>
      </c>
    </row>
    <row r="94" spans="1:20" x14ac:dyDescent="0.25">
      <c r="A94" s="37" t="s">
        <v>116</v>
      </c>
      <c r="B94" s="2" t="s">
        <v>117</v>
      </c>
      <c r="D94" s="8">
        <f>SUMIF('[1]Bijlage MPT 2024'!$B:$B,$A94,'[1]Bijlage MPT 2024'!$J:$J)</f>
        <v>87.4</v>
      </c>
      <c r="E94" s="31"/>
      <c r="F94" s="8">
        <f>SUMIF('[1]Bijlage MPT 2024'!$B:$B,$A94,'[1]Bijlage MPT 2024'!$E:$E)</f>
        <v>0</v>
      </c>
      <c r="G94" s="31"/>
      <c r="H94" s="7">
        <f>SUM(D94:F94)</f>
        <v>87.4</v>
      </c>
      <c r="I94" s="60"/>
      <c r="J94" s="8">
        <v>0</v>
      </c>
      <c r="K94" s="60"/>
      <c r="L94" s="8">
        <v>0</v>
      </c>
      <c r="M94" s="27"/>
      <c r="N94" s="54">
        <f t="shared" si="14"/>
        <v>87.4</v>
      </c>
      <c r="P94" s="50">
        <v>82.18</v>
      </c>
      <c r="Q94" s="57">
        <f t="shared" si="16"/>
        <v>6.3519104404964694E-2</v>
      </c>
      <c r="S94" s="8">
        <f>SUMIF('[1]Bijlage MPT 2024'!$B:$B,$A94,'[1]Bijlage MPT 2024'!$J:$J)</f>
        <v>87.4</v>
      </c>
      <c r="T94" s="11">
        <f t="shared" si="15"/>
        <v>0</v>
      </c>
    </row>
    <row r="95" spans="1:20" x14ac:dyDescent="0.25">
      <c r="A95" s="37" t="s">
        <v>118</v>
      </c>
      <c r="B95" s="2" t="s">
        <v>119</v>
      </c>
      <c r="D95" s="8">
        <f>SUMIF('[1]Bijlage MPT 2024'!$B:$B,$A95,'[1]Bijlage MPT 2024'!$J:$J)</f>
        <v>93.99</v>
      </c>
      <c r="E95" s="31"/>
      <c r="F95" s="8">
        <f>SUMIF('[1]Bijlage MPT 2024'!$B:$B,$A95,'[1]Bijlage MPT 2024'!$E:$E)</f>
        <v>0</v>
      </c>
      <c r="G95" s="31"/>
      <c r="H95" s="7">
        <f>SUM(D95:F95)</f>
        <v>93.99</v>
      </c>
      <c r="I95" s="60"/>
      <c r="J95" s="8">
        <v>0</v>
      </c>
      <c r="K95" s="60"/>
      <c r="L95" s="8">
        <v>0</v>
      </c>
      <c r="M95" s="27"/>
      <c r="N95" s="54">
        <f t="shared" si="14"/>
        <v>93.99</v>
      </c>
      <c r="P95" s="50">
        <v>88.37</v>
      </c>
      <c r="Q95" s="57">
        <f t="shared" si="16"/>
        <v>6.3596243068914676E-2</v>
      </c>
      <c r="S95" s="8">
        <f>SUMIF('[1]Bijlage MPT 2024'!$B:$B,$A95,'[1]Bijlage MPT 2024'!$J:$J)</f>
        <v>93.99</v>
      </c>
      <c r="T95" s="11">
        <f t="shared" si="15"/>
        <v>0</v>
      </c>
    </row>
    <row r="96" spans="1:20" x14ac:dyDescent="0.25">
      <c r="A96" s="37" t="s">
        <v>120</v>
      </c>
      <c r="B96" s="2" t="s">
        <v>121</v>
      </c>
      <c r="D96" s="8">
        <f>SUMIF('[1]Bijlage MPT 2024'!$B:$B,$A96,'[1]Bijlage MPT 2024'!$J:$J)</f>
        <v>110.05</v>
      </c>
      <c r="E96" s="31"/>
      <c r="F96" s="8">
        <f>SUMIF('[1]Bijlage MPT 2024'!$B:$B,$A96,'[1]Bijlage MPT 2024'!$E:$E)</f>
        <v>0</v>
      </c>
      <c r="G96" s="31"/>
      <c r="H96" s="7">
        <f>SUM(D96:F96)</f>
        <v>110.05</v>
      </c>
      <c r="I96" s="60"/>
      <c r="J96" s="8">
        <v>0</v>
      </c>
      <c r="K96" s="60"/>
      <c r="L96" s="8">
        <v>0</v>
      </c>
      <c r="M96" s="27"/>
      <c r="N96" s="54">
        <f t="shared" si="14"/>
        <v>110.05</v>
      </c>
      <c r="P96" s="50">
        <v>103.47</v>
      </c>
      <c r="Q96" s="57">
        <f t="shared" si="16"/>
        <v>6.3593312071131711E-2</v>
      </c>
      <c r="S96" s="8">
        <f>SUMIF('[1]Bijlage MPT 2024'!$B:$B,$A96,'[1]Bijlage MPT 2024'!$J:$J)</f>
        <v>110.05</v>
      </c>
      <c r="T96" s="11">
        <f t="shared" si="15"/>
        <v>0</v>
      </c>
    </row>
    <row r="97" spans="1:20" x14ac:dyDescent="0.25">
      <c r="B97" s="2"/>
      <c r="D97" s="1"/>
      <c r="F97" s="1"/>
      <c r="H97" s="1"/>
      <c r="J97" s="1"/>
      <c r="L97" s="1"/>
      <c r="N97" s="1"/>
      <c r="P97" s="1"/>
      <c r="S97" s="8">
        <f>SUMIF('[1]Bijlage MPT 2024'!$B:$B,$A97,'[1]Bijlage MPT 2024'!$J:$J)</f>
        <v>0</v>
      </c>
      <c r="T97" s="11">
        <f t="shared" si="15"/>
        <v>0</v>
      </c>
    </row>
    <row r="98" spans="1:20" x14ac:dyDescent="0.25">
      <c r="A98" s="37" t="s">
        <v>122</v>
      </c>
      <c r="B98" s="2" t="s">
        <v>123</v>
      </c>
      <c r="D98" s="8">
        <f>SUMIF('[1]Bijlage MPT 2024'!$B:$B,$A98,'[1]Bijlage MPT 2024'!$D:$D)</f>
        <v>67.475014671959471</v>
      </c>
      <c r="E98" s="31"/>
      <c r="F98" s="8">
        <f>SUMIF('[1]Bijlage MPT 2024'!$B:$B,$A98,'[1]Bijlage MPT 2024'!$E:$E)</f>
        <v>8.0915087236956182</v>
      </c>
      <c r="G98" s="31"/>
      <c r="H98" s="7">
        <f>SUM(D98:F98)</f>
        <v>75.566523395655082</v>
      </c>
      <c r="I98" s="60"/>
      <c r="J98" s="8">
        <v>0</v>
      </c>
      <c r="K98" s="60"/>
      <c r="L98" s="8">
        <v>0</v>
      </c>
      <c r="M98" s="27"/>
      <c r="N98" s="54">
        <f t="shared" si="14"/>
        <v>75.566523395655082</v>
      </c>
      <c r="P98" s="50">
        <v>71.05</v>
      </c>
      <c r="Q98" s="57">
        <f t="shared" ref="Q98:Q100" si="17">+(N98-P98)/P98</f>
        <v>6.3568239206968122E-2</v>
      </c>
      <c r="S98" s="8">
        <f>SUMIF('[1]Bijlage MPT 2024'!$B:$B,$A98,'[1]Bijlage MPT 2024'!$J:$J)</f>
        <v>75.569999999999993</v>
      </c>
      <c r="T98" s="11">
        <f t="shared" si="15"/>
        <v>-3.4766043449110384E-3</v>
      </c>
    </row>
    <row r="99" spans="1:20" x14ac:dyDescent="0.25">
      <c r="A99" s="37" t="s">
        <v>124</v>
      </c>
      <c r="B99" s="2" t="s">
        <v>125</v>
      </c>
      <c r="D99" s="8">
        <f>SUMIF('[1]Bijlage MPT 2024'!$B:$B,$A99,'[1]Bijlage MPT 2024'!$D:$D)</f>
        <v>67.451297938355637</v>
      </c>
      <c r="E99" s="31"/>
      <c r="F99" s="8">
        <f>SUMIF('[1]Bijlage MPT 2024'!$B:$B,$A99,'[1]Bijlage MPT 2024'!$E:$E)</f>
        <v>7.8051004251514051</v>
      </c>
      <c r="G99" s="31"/>
      <c r="H99" s="7">
        <f>SUM(D99:F99)</f>
        <v>75.256398363507046</v>
      </c>
      <c r="I99" s="60"/>
      <c r="J99" s="8">
        <v>0</v>
      </c>
      <c r="K99" s="60"/>
      <c r="L99" s="8">
        <v>0</v>
      </c>
      <c r="M99" s="27"/>
      <c r="N99" s="54">
        <f t="shared" si="14"/>
        <v>75.256398363507046</v>
      </c>
      <c r="P99" s="50">
        <v>70.760000000000005</v>
      </c>
      <c r="Q99" s="57">
        <f t="shared" si="17"/>
        <v>6.3544352225933298E-2</v>
      </c>
      <c r="S99" s="8">
        <f>SUMIF('[1]Bijlage MPT 2024'!$B:$B,$A99,'[1]Bijlage MPT 2024'!$J:$J)</f>
        <v>75.260000000000005</v>
      </c>
      <c r="T99" s="11">
        <f t="shared" si="15"/>
        <v>-3.6016364929594147E-3</v>
      </c>
    </row>
    <row r="100" spans="1:20" x14ac:dyDescent="0.25">
      <c r="A100" s="37" t="s">
        <v>126</v>
      </c>
      <c r="B100" s="2" t="s">
        <v>127</v>
      </c>
      <c r="D100" s="8">
        <f>SUMIF('[1]Bijlage MPT 2024'!$B:$B,$A100,'[1]Bijlage MPT 2024'!$D:$D)</f>
        <v>72.264056825582713</v>
      </c>
      <c r="E100" s="31"/>
      <c r="F100" s="8">
        <f>SUMIF('[1]Bijlage MPT 2024'!$B:$B,$A100,'[1]Bijlage MPT 2024'!$E:$E)</f>
        <v>8.665996514248576</v>
      </c>
      <c r="G100" s="31"/>
      <c r="H100" s="7">
        <f>SUM(D100:F100)</f>
        <v>80.930053339831289</v>
      </c>
      <c r="I100" s="60"/>
      <c r="J100" s="8">
        <v>0</v>
      </c>
      <c r="K100" s="60"/>
      <c r="L100" s="8">
        <v>0</v>
      </c>
      <c r="M100" s="27"/>
      <c r="N100" s="54">
        <f t="shared" si="14"/>
        <v>80.930053339831289</v>
      </c>
      <c r="P100" s="50">
        <v>76.099999999999994</v>
      </c>
      <c r="Q100" s="57">
        <f t="shared" si="17"/>
        <v>6.3469820497126087E-2</v>
      </c>
      <c r="S100" s="8">
        <f>SUMIF('[1]Bijlage MPT 2024'!$B:$B,$A100,'[1]Bijlage MPT 2024'!$J:$J)</f>
        <v>80.930000000000007</v>
      </c>
      <c r="T100" s="11">
        <f t="shared" si="15"/>
        <v>5.3339831282528394E-5</v>
      </c>
    </row>
    <row r="101" spans="1:20" x14ac:dyDescent="0.25">
      <c r="B101" s="2"/>
      <c r="D101" s="1"/>
      <c r="F101" s="1"/>
      <c r="H101" s="1"/>
      <c r="J101" s="1"/>
      <c r="L101" s="1"/>
      <c r="N101" s="1"/>
      <c r="P101" s="1"/>
      <c r="S101" s="8">
        <f>SUMIF('[1]Bijlage MPT 2024'!$B:$B,$A101,'[1]Bijlage MPT 2024'!$J:$J)</f>
        <v>0</v>
      </c>
      <c r="T101" s="11">
        <f t="shared" si="15"/>
        <v>0</v>
      </c>
    </row>
    <row r="102" spans="1:20" x14ac:dyDescent="0.25">
      <c r="A102" s="37" t="s">
        <v>128</v>
      </c>
      <c r="B102" s="2" t="s">
        <v>129</v>
      </c>
      <c r="D102" s="8">
        <f>SUMIF('[1]Bijlage MPT 2024'!$B:$B,$A102,'[1]Bijlage MPT 2024'!$D:$D)</f>
        <v>41.3930273577419</v>
      </c>
      <c r="E102" s="31"/>
      <c r="F102" s="8">
        <f>SUMIF('[1]Bijlage MPT 2024'!$B:$B,$A102,'[1]Bijlage MPT 2024'!$E:$E)</f>
        <v>12.97789668577278</v>
      </c>
      <c r="G102" s="31"/>
      <c r="H102" s="7">
        <f>SUM(D102:F102)</f>
        <v>54.370924043514677</v>
      </c>
      <c r="I102" s="60"/>
      <c r="J102" s="8">
        <v>9.5500000000000007</v>
      </c>
      <c r="K102" s="60"/>
      <c r="L102" s="8">
        <v>0</v>
      </c>
      <c r="M102" s="27"/>
      <c r="N102" s="54">
        <f t="shared" si="14"/>
        <v>63.920924043514674</v>
      </c>
      <c r="P102" s="50">
        <v>60.25</v>
      </c>
      <c r="Q102" s="57">
        <f t="shared" ref="Q102:Q103" si="18">+(N102-P102)/P102</f>
        <v>6.092819989235973E-2</v>
      </c>
      <c r="S102" s="8">
        <f>SUMIF('[1]Bijlage MPT 2024'!$B:$B,$A102,'[1]Bijlage MPT 2024'!$J:$J)</f>
        <v>63.92</v>
      </c>
      <c r="T102" s="11">
        <f t="shared" si="15"/>
        <v>9.2404351467223478E-4</v>
      </c>
    </row>
    <row r="103" spans="1:20" x14ac:dyDescent="0.25">
      <c r="A103" s="37" t="s">
        <v>130</v>
      </c>
      <c r="B103" s="2" t="s">
        <v>131</v>
      </c>
      <c r="D103" s="8">
        <f>SUMIF('[1]Bijlage MPT 2024'!$B:$B,$A103,'[1]Bijlage MPT 2024'!$D:$D)</f>
        <v>107.79434207745284</v>
      </c>
      <c r="E103" s="31"/>
      <c r="F103" s="8">
        <f>SUMIF('[1]Bijlage MPT 2024'!$B:$B,$A103,'[1]Bijlage MPT 2024'!$E:$E)</f>
        <v>11.412485866454391</v>
      </c>
      <c r="G103" s="31"/>
      <c r="H103" s="7">
        <f>SUM(D103:F103)</f>
        <v>119.20682794390723</v>
      </c>
      <c r="I103" s="60"/>
      <c r="J103" s="8">
        <v>0</v>
      </c>
      <c r="K103" s="60"/>
      <c r="L103" s="8">
        <v>0</v>
      </c>
      <c r="M103" s="27"/>
      <c r="N103" s="54">
        <f t="shared" si="14"/>
        <v>119.20682794390723</v>
      </c>
      <c r="P103" s="50">
        <v>112.06</v>
      </c>
      <c r="Q103" s="57">
        <f t="shared" si="18"/>
        <v>6.3776797643291333E-2</v>
      </c>
      <c r="S103" s="8">
        <f>SUMIF('[1]Bijlage MPT 2024'!$B:$B,$A103,'[1]Bijlage MPT 2024'!$J:$J)</f>
        <v>119.21</v>
      </c>
      <c r="T103" s="11">
        <f t="shared" si="15"/>
        <v>-3.1720560927652741E-3</v>
      </c>
    </row>
    <row r="104" spans="1:20" x14ac:dyDescent="0.25">
      <c r="B104" s="2"/>
      <c r="D104" s="1"/>
      <c r="F104" s="1"/>
      <c r="H104" s="1"/>
      <c r="J104" s="1"/>
      <c r="L104" s="1"/>
      <c r="N104" s="1"/>
      <c r="P104" s="1"/>
      <c r="S104" s="8">
        <f>SUMIF('[1]Bijlage MPT 2024'!$B:$B,$A104,'[1]Bijlage MPT 2024'!$J:$J)</f>
        <v>0</v>
      </c>
      <c r="T104" s="11">
        <f t="shared" si="15"/>
        <v>0</v>
      </c>
    </row>
    <row r="105" spans="1:20" x14ac:dyDescent="0.25">
      <c r="A105" s="37" t="s">
        <v>132</v>
      </c>
      <c r="B105" s="2" t="s">
        <v>133</v>
      </c>
      <c r="D105" s="8">
        <f>SUMIF('[1]Bijlage MPT 2024'!$B:$B,$A105,'[1]Bijlage MPT 2024'!$D:$D)</f>
        <v>33.452177491369525</v>
      </c>
      <c r="E105" s="31"/>
      <c r="F105" s="8">
        <f>SUMIF('[1]Bijlage MPT 2024'!$B:$B,$A105,'[1]Bijlage MPT 2024'!$E:$E)</f>
        <v>7.6370813378739291</v>
      </c>
      <c r="G105" s="31"/>
      <c r="H105" s="7">
        <f>SUM(D105:F105)</f>
        <v>41.089258829243455</v>
      </c>
      <c r="I105" s="60"/>
      <c r="J105" s="8">
        <v>7.61</v>
      </c>
      <c r="K105" s="60"/>
      <c r="L105" s="8">
        <v>0</v>
      </c>
      <c r="M105" s="27"/>
      <c r="N105" s="54">
        <f t="shared" si="14"/>
        <v>48.699258829243455</v>
      </c>
      <c r="P105" s="50">
        <v>45.87</v>
      </c>
      <c r="Q105" s="57">
        <f t="shared" ref="Q105:Q107" si="19">+(N105-P105)/P105</f>
        <v>6.167993959545362E-2</v>
      </c>
      <c r="S105" s="8">
        <f>SUMIF('[1]Bijlage MPT 2024'!$B:$B,$A105,'[1]Bijlage MPT 2024'!$J:$J)</f>
        <v>48.7</v>
      </c>
      <c r="T105" s="11">
        <f t="shared" si="15"/>
        <v>-7.4117075654811515E-4</v>
      </c>
    </row>
    <row r="106" spans="1:20" x14ac:dyDescent="0.25">
      <c r="A106" s="37" t="s">
        <v>134</v>
      </c>
      <c r="B106" s="2" t="s">
        <v>150</v>
      </c>
      <c r="D106" s="8">
        <f>SUMIF('[1]Bijlage MPT 2024'!$B:$B,$A106,'[1]Bijlage MPT 2024'!$D:$D)</f>
        <v>43.776480032565566</v>
      </c>
      <c r="E106" s="31"/>
      <c r="F106" s="8">
        <f>SUMIF('[1]Bijlage MPT 2024'!$B:$B,$A106,'[1]Bijlage MPT 2024'!$E:$E)</f>
        <v>10.968648384864292</v>
      </c>
      <c r="G106" s="31"/>
      <c r="H106" s="7">
        <f>SUM(D106:F106)</f>
        <v>54.745128417429854</v>
      </c>
      <c r="I106" s="60"/>
      <c r="J106" s="8">
        <v>12.8</v>
      </c>
      <c r="K106" s="60"/>
      <c r="L106" s="8">
        <v>0</v>
      </c>
      <c r="M106" s="27"/>
      <c r="N106" s="54">
        <f t="shared" si="14"/>
        <v>67.545128417429851</v>
      </c>
      <c r="P106" s="50">
        <v>63.63</v>
      </c>
      <c r="Q106" s="57">
        <f t="shared" si="19"/>
        <v>6.1529599519563855E-2</v>
      </c>
      <c r="S106" s="8">
        <f>SUMIF('[1]Bijlage MPT 2024'!$B:$B,$A106,'[1]Bijlage MPT 2024'!$J:$J)</f>
        <v>67.55</v>
      </c>
      <c r="T106" s="11">
        <f t="shared" si="15"/>
        <v>-4.8715825701464155E-3</v>
      </c>
    </row>
    <row r="107" spans="1:20" x14ac:dyDescent="0.25">
      <c r="A107" s="37" t="s">
        <v>135</v>
      </c>
      <c r="B107" s="2" t="s">
        <v>136</v>
      </c>
      <c r="D107" s="8">
        <f>SUMIF('[1]Bijlage MPT 2024'!$B:$B,$A107,'[1]Bijlage MPT 2024'!$D:$D)</f>
        <v>46.076092663551222</v>
      </c>
      <c r="E107" s="31"/>
      <c r="F107" s="8">
        <f>SUMIF('[1]Bijlage MPT 2024'!$B:$B,$A107,'[1]Bijlage MPT 2024'!$E:$E)</f>
        <v>11.162009842926127</v>
      </c>
      <c r="G107" s="31"/>
      <c r="H107" s="7">
        <f>SUM(D107:F107)</f>
        <v>57.238102506477347</v>
      </c>
      <c r="I107" s="60"/>
      <c r="J107" s="8">
        <v>12.8</v>
      </c>
      <c r="K107" s="60"/>
      <c r="L107" s="8">
        <v>0</v>
      </c>
      <c r="M107" s="27"/>
      <c r="N107" s="54">
        <f t="shared" si="14"/>
        <v>70.038102506477344</v>
      </c>
      <c r="P107" s="50">
        <v>65.98</v>
      </c>
      <c r="Q107" s="57">
        <f t="shared" si="19"/>
        <v>6.1505039504051832E-2</v>
      </c>
      <c r="S107" s="8">
        <f>SUMIF('[1]Bijlage MPT 2024'!$B:$B,$A107,'[1]Bijlage MPT 2024'!$J:$J)</f>
        <v>70.040000000000006</v>
      </c>
      <c r="T107" s="11">
        <f t="shared" si="15"/>
        <v>-1.8974935226623302E-3</v>
      </c>
    </row>
    <row r="108" spans="1:20" x14ac:dyDescent="0.25">
      <c r="B108" s="2"/>
      <c r="D108" s="1"/>
      <c r="F108" s="1"/>
      <c r="H108" s="1"/>
      <c r="J108" s="1"/>
      <c r="L108" s="1"/>
      <c r="N108" s="1"/>
      <c r="P108" s="1"/>
      <c r="S108" s="8">
        <f>SUMIF('[1]Bijlage MPT 2024'!$B:$B,$A108,'[1]Bijlage MPT 2024'!$J:$J)</f>
        <v>0</v>
      </c>
      <c r="T108" s="11">
        <f t="shared" si="15"/>
        <v>0</v>
      </c>
    </row>
    <row r="109" spans="1:20" x14ac:dyDescent="0.25">
      <c r="A109" s="37" t="s">
        <v>137</v>
      </c>
      <c r="B109" s="2" t="s">
        <v>138</v>
      </c>
      <c r="D109" s="8">
        <f>SUMIF('[1]Bijlage MPT 2024'!$B:$B,$A109,'[1]Bijlage MPT 2024'!$D:$D)</f>
        <v>172.35526365390996</v>
      </c>
      <c r="E109" s="31"/>
      <c r="F109" s="8">
        <f>SUMIF('[1]Bijlage MPT 2024'!$B:$B,$A109,'[1]Bijlage MPT 2024'!$E:$E)</f>
        <v>20.672818425615809</v>
      </c>
      <c r="G109" s="31"/>
      <c r="H109" s="7">
        <f>SUM(D109:F109)</f>
        <v>193.02808207952577</v>
      </c>
      <c r="I109" s="60"/>
      <c r="J109" s="8">
        <v>0</v>
      </c>
      <c r="K109" s="60"/>
      <c r="L109" s="8">
        <v>0</v>
      </c>
      <c r="M109" s="27"/>
      <c r="N109" s="54">
        <f t="shared" si="14"/>
        <v>193.02808207952577</v>
      </c>
      <c r="P109" s="50">
        <v>181.5</v>
      </c>
      <c r="Q109" s="57">
        <f>+(N109-P109)/P109</f>
        <v>6.351560374394366E-2</v>
      </c>
      <c r="S109" s="8">
        <f>SUMIF('[1]Bijlage MPT 2024'!$B:$B,$A109,'[1]Bijlage MPT 2024'!$J:$J)</f>
        <v>193.03</v>
      </c>
      <c r="T109" s="11">
        <f t="shared" si="15"/>
        <v>-1.9179204742272304E-3</v>
      </c>
    </row>
    <row r="110" spans="1:20" x14ac:dyDescent="0.25">
      <c r="B110" s="2"/>
      <c r="D110" s="1"/>
      <c r="F110" s="1"/>
      <c r="H110" s="1"/>
      <c r="J110" s="1"/>
      <c r="L110" s="1"/>
      <c r="N110" s="1"/>
      <c r="P110" s="1"/>
      <c r="S110" s="8">
        <f>SUMIF('[1]Bijlage MPT 2024'!$B:$B,$A110,'[1]Bijlage MPT 2024'!$J:$J)</f>
        <v>0</v>
      </c>
      <c r="T110" s="11">
        <f t="shared" si="15"/>
        <v>0</v>
      </c>
    </row>
    <row r="111" spans="1:20" x14ac:dyDescent="0.25">
      <c r="A111" s="37" t="s">
        <v>139</v>
      </c>
      <c r="B111" s="2" t="s">
        <v>140</v>
      </c>
      <c r="D111" s="8">
        <f>SUMIF('[1]Bijlage MPT 2024'!$B:$B,$A111,'[1]Bijlage MPT 2024'!$D:$D)</f>
        <v>63.154737564057562</v>
      </c>
      <c r="E111" s="31"/>
      <c r="F111" s="8">
        <f>SUMIF('[1]Bijlage MPT 2024'!$B:$B,$A111,'[1]Bijlage MPT 2024'!$E:$E)</f>
        <v>11.790045324544156</v>
      </c>
      <c r="G111" s="31"/>
      <c r="H111" s="7">
        <f>SUM(D111:F111)</f>
        <v>74.944782888601722</v>
      </c>
      <c r="I111" s="60"/>
      <c r="J111" s="8">
        <v>5.8228190817247931</v>
      </c>
      <c r="K111" s="60"/>
      <c r="L111" s="8">
        <v>0</v>
      </c>
      <c r="M111" s="27"/>
      <c r="N111" s="54">
        <f t="shared" si="14"/>
        <v>80.76760197032651</v>
      </c>
      <c r="P111" s="50">
        <v>76.02</v>
      </c>
      <c r="Q111" s="57">
        <f>+(N111-P111)/P111</f>
        <v>6.2452012237917839E-2</v>
      </c>
      <c r="S111" s="8">
        <f>SUMIF('[1]Bijlage MPT 2024'!$B:$B,$A111,'[1]Bijlage MPT 2024'!$J:$J)</f>
        <v>80.77</v>
      </c>
      <c r="T111" s="11">
        <f t="shared" si="15"/>
        <v>-2.398029673486235E-3</v>
      </c>
    </row>
    <row r="112" spans="1:20" x14ac:dyDescent="0.25">
      <c r="B112" s="2"/>
      <c r="D112" s="1"/>
      <c r="F112" s="1"/>
      <c r="H112" s="1"/>
      <c r="J112" s="1"/>
      <c r="L112" s="1"/>
      <c r="N112" s="1"/>
      <c r="P112" s="1"/>
      <c r="S112" s="8">
        <f>SUMIF('[1]Bijlage MPT 2024'!$B:$B,$A112,'[1]Bijlage MPT 2024'!$J:$J)</f>
        <v>0</v>
      </c>
      <c r="T112" s="11">
        <f t="shared" si="15"/>
        <v>0</v>
      </c>
    </row>
    <row r="113" spans="1:20" x14ac:dyDescent="0.25">
      <c r="A113" s="37" t="s">
        <v>141</v>
      </c>
      <c r="B113" s="2" t="s">
        <v>151</v>
      </c>
      <c r="D113" s="8">
        <f>SUMIF('[1]Bijlage MPT 2024'!$B:$B,$A113,'[1]Bijlage MPT 2024'!$D:$D)</f>
        <v>0</v>
      </c>
      <c r="E113" s="31"/>
      <c r="F113" s="8">
        <f>SUMIF('[1]Bijlage MPT 2024'!$B:$B,$A113,'[1]Bijlage MPT 2024'!$E:$E)</f>
        <v>9.2874711719150689</v>
      </c>
      <c r="G113" s="31"/>
      <c r="H113" s="7">
        <f t="shared" ref="H113:H119" si="20">SUM(D113:F113)</f>
        <v>9.2874711719150689</v>
      </c>
      <c r="I113" s="60"/>
      <c r="J113" s="8">
        <v>0</v>
      </c>
      <c r="K113" s="60"/>
      <c r="L113" s="8">
        <v>0</v>
      </c>
      <c r="M113" s="27"/>
      <c r="N113" s="54">
        <f t="shared" si="14"/>
        <v>9.2874711719150689</v>
      </c>
      <c r="P113" s="50">
        <v>8.8800000000000008</v>
      </c>
      <c r="Q113" s="57">
        <f t="shared" ref="Q113:Q121" si="21">+(N113-P113)/P113</f>
        <v>4.5886393233678838E-2</v>
      </c>
      <c r="S113" s="8">
        <f>SUMIF('[1]Bijlage MPT 2024'!$B:$B,$A113,'[1]Bijlage MPT 2024'!$J:$J)</f>
        <v>9.2899999999999991</v>
      </c>
      <c r="T113" s="11">
        <f t="shared" si="15"/>
        <v>-2.528828084930268E-3</v>
      </c>
    </row>
    <row r="114" spans="1:20" x14ac:dyDescent="0.25">
      <c r="A114" s="37" t="s">
        <v>142</v>
      </c>
      <c r="B114" s="2" t="s">
        <v>152</v>
      </c>
      <c r="D114" s="8">
        <f>SUMIF('[1]Bijlage MPT 2024'!$B:$B,$A114,'[1]Bijlage MPT 2024'!$D:$D)</f>
        <v>0</v>
      </c>
      <c r="E114" s="31"/>
      <c r="F114" s="8">
        <f>SUMIF('[1]Bijlage MPT 2024'!$B:$B,$A114,'[1]Bijlage MPT 2024'!$E:$E)</f>
        <v>21.084057539468485</v>
      </c>
      <c r="G114" s="31"/>
      <c r="H114" s="7">
        <f t="shared" si="20"/>
        <v>21.084057539468485</v>
      </c>
      <c r="I114" s="60"/>
      <c r="J114" s="8">
        <v>0</v>
      </c>
      <c r="K114" s="60"/>
      <c r="L114" s="8">
        <v>0</v>
      </c>
      <c r="M114" s="27"/>
      <c r="N114" s="54">
        <f t="shared" si="14"/>
        <v>21.084057539468485</v>
      </c>
      <c r="P114" s="50">
        <v>20.149999999999999</v>
      </c>
      <c r="Q114" s="57">
        <f t="shared" si="21"/>
        <v>4.635521287684799E-2</v>
      </c>
      <c r="S114" s="8">
        <f>SUMIF('[1]Bijlage MPT 2024'!$B:$B,$A114,'[1]Bijlage MPT 2024'!$J:$J)</f>
        <v>21.08</v>
      </c>
      <c r="T114" s="11">
        <f t="shared" si="15"/>
        <v>4.0575394684871924E-3</v>
      </c>
    </row>
    <row r="115" spans="1:20" x14ac:dyDescent="0.25">
      <c r="A115" s="37" t="s">
        <v>143</v>
      </c>
      <c r="B115" s="2" t="s">
        <v>153</v>
      </c>
      <c r="D115" s="8">
        <f>SUMIF('[1]Bijlage MPT 2024'!$B:$B,$A115,'[1]Bijlage MPT 2024'!$D:$D)</f>
        <v>0</v>
      </c>
      <c r="E115" s="31"/>
      <c r="F115" s="8">
        <f>SUMIF('[1]Bijlage MPT 2024'!$B:$B,$A115,'[1]Bijlage MPT 2024'!$E:$E)</f>
        <v>28.836100009575016</v>
      </c>
      <c r="G115" s="31"/>
      <c r="H115" s="7">
        <f t="shared" si="20"/>
        <v>28.836100009575016</v>
      </c>
      <c r="I115" s="60"/>
      <c r="J115" s="8">
        <v>0</v>
      </c>
      <c r="K115" s="60"/>
      <c r="L115" s="8">
        <v>0</v>
      </c>
      <c r="M115" s="27"/>
      <c r="N115" s="54">
        <f t="shared" si="14"/>
        <v>28.836100009575016</v>
      </c>
      <c r="P115" s="50">
        <v>27.56</v>
      </c>
      <c r="Q115" s="57">
        <f t="shared" si="21"/>
        <v>4.6302612829282212E-2</v>
      </c>
      <c r="S115" s="8">
        <f>SUMIF('[1]Bijlage MPT 2024'!$B:$B,$A115,'[1]Bijlage MPT 2024'!$J:$J)</f>
        <v>28.84</v>
      </c>
      <c r="T115" s="11">
        <f t="shared" si="15"/>
        <v>-3.8999904249834572E-3</v>
      </c>
    </row>
    <row r="116" spans="1:20" x14ac:dyDescent="0.25">
      <c r="A116" s="37" t="s">
        <v>144</v>
      </c>
      <c r="B116" s="2" t="s">
        <v>154</v>
      </c>
      <c r="D116" s="8">
        <f>SUMIF('[1]Bijlage MPT 2024'!$B:$B,$A116,'[1]Bijlage MPT 2024'!$D:$D)</f>
        <v>0</v>
      </c>
      <c r="E116" s="31"/>
      <c r="F116" s="8">
        <f>SUMIF('[1]Bijlage MPT 2024'!$B:$B,$A116,'[1]Bijlage MPT 2024'!$E:$E)</f>
        <v>39.783831485071673</v>
      </c>
      <c r="G116" s="31"/>
      <c r="H116" s="7">
        <f t="shared" si="20"/>
        <v>39.783831485071673</v>
      </c>
      <c r="I116" s="60"/>
      <c r="J116" s="8">
        <v>0</v>
      </c>
      <c r="K116" s="60"/>
      <c r="L116" s="8">
        <v>0</v>
      </c>
      <c r="M116" s="27"/>
      <c r="N116" s="54">
        <f t="shared" si="14"/>
        <v>39.783831485071673</v>
      </c>
      <c r="P116" s="50">
        <v>38.03</v>
      </c>
      <c r="Q116" s="57">
        <f t="shared" si="21"/>
        <v>4.6117051934569331E-2</v>
      </c>
      <c r="S116" s="8">
        <f>SUMIF('[1]Bijlage MPT 2024'!$B:$B,$A116,'[1]Bijlage MPT 2024'!$J:$J)</f>
        <v>39.78</v>
      </c>
      <c r="T116" s="11">
        <f t="shared" si="15"/>
        <v>3.8314850716716364E-3</v>
      </c>
    </row>
    <row r="117" spans="1:20" x14ac:dyDescent="0.25">
      <c r="A117" s="37" t="s">
        <v>145</v>
      </c>
      <c r="B117" s="2" t="s">
        <v>155</v>
      </c>
      <c r="D117" s="8">
        <f>SUMIF('[1]Bijlage MPT 2024'!$B:$B,$A117,'[1]Bijlage MPT 2024'!$D:$D)</f>
        <v>0</v>
      </c>
      <c r="E117" s="31"/>
      <c r="F117" s="8">
        <f>SUMIF('[1]Bijlage MPT 2024'!$B:$B,$A117,'[1]Bijlage MPT 2024'!$E:$E)</f>
        <v>55.575029109362752</v>
      </c>
      <c r="G117" s="31"/>
      <c r="H117" s="7">
        <f t="shared" si="20"/>
        <v>55.575029109362752</v>
      </c>
      <c r="I117" s="60"/>
      <c r="J117" s="8">
        <v>0</v>
      </c>
      <c r="K117" s="60"/>
      <c r="L117" s="8">
        <v>0</v>
      </c>
      <c r="M117" s="27"/>
      <c r="N117" s="54">
        <f t="shared" si="14"/>
        <v>55.575029109362752</v>
      </c>
      <c r="P117" s="50">
        <v>53.13</v>
      </c>
      <c r="Q117" s="57">
        <f t="shared" si="21"/>
        <v>4.6019746082491056E-2</v>
      </c>
      <c r="S117" s="8">
        <f>SUMIF('[1]Bijlage MPT 2024'!$B:$B,$A117,'[1]Bijlage MPT 2024'!$J:$J)</f>
        <v>55.58</v>
      </c>
      <c r="T117" s="11">
        <f t="shared" si="15"/>
        <v>-4.9708906372458728E-3</v>
      </c>
    </row>
    <row r="118" spans="1:20" x14ac:dyDescent="0.25">
      <c r="A118" s="37" t="s">
        <v>146</v>
      </c>
      <c r="B118" s="2" t="s">
        <v>156</v>
      </c>
      <c r="D118" s="8">
        <f>SUMIF('[1]Bijlage MPT 2024'!$B:$B,$A118,'[1]Bijlage MPT 2024'!$D:$D)</f>
        <v>0</v>
      </c>
      <c r="E118" s="31"/>
      <c r="F118" s="8">
        <f>SUMIF('[1]Bijlage MPT 2024'!$B:$B,$A118,'[1]Bijlage MPT 2024'!$E:$E)</f>
        <v>76.921233012554623</v>
      </c>
      <c r="G118" s="31"/>
      <c r="H118" s="7">
        <f t="shared" si="20"/>
        <v>76.921233012554623</v>
      </c>
      <c r="I118" s="60"/>
      <c r="J118" s="8">
        <v>0</v>
      </c>
      <c r="K118" s="60"/>
      <c r="L118" s="8">
        <v>0</v>
      </c>
      <c r="M118" s="27"/>
      <c r="N118" s="54">
        <f t="shared" si="14"/>
        <v>76.921233012554623</v>
      </c>
      <c r="P118" s="50">
        <v>73.53</v>
      </c>
      <c r="Q118" s="57">
        <f t="shared" si="21"/>
        <v>4.6120400007542799E-2</v>
      </c>
      <c r="S118" s="8">
        <f>SUMIF('[1]Bijlage MPT 2024'!$B:$B,$A118,'[1]Bijlage MPT 2024'!$J:$J)</f>
        <v>76.92</v>
      </c>
      <c r="T118" s="11">
        <f t="shared" si="15"/>
        <v>1.2330125546213822E-3</v>
      </c>
    </row>
    <row r="119" spans="1:20" x14ac:dyDescent="0.25">
      <c r="A119" s="37" t="s">
        <v>147</v>
      </c>
      <c r="B119" s="2" t="s">
        <v>157</v>
      </c>
      <c r="D119" s="8">
        <f>SUMIF('[1]Bijlage MPT 2024'!$B:$B,$A119,'[1]Bijlage MPT 2024'!$D:$D)</f>
        <v>0</v>
      </c>
      <c r="E119" s="31"/>
      <c r="F119" s="8">
        <f>SUMIF('[1]Bijlage MPT 2024'!$B:$B,$A119,'[1]Bijlage MPT 2024'!$E:$E)</f>
        <v>113.88387029755535</v>
      </c>
      <c r="G119" s="31"/>
      <c r="H119" s="7">
        <f t="shared" si="20"/>
        <v>113.88387029755535</v>
      </c>
      <c r="I119" s="60"/>
      <c r="J119" s="8">
        <v>0</v>
      </c>
      <c r="K119" s="60"/>
      <c r="L119" s="8">
        <v>0</v>
      </c>
      <c r="M119" s="27"/>
      <c r="N119" s="54">
        <f t="shared" si="14"/>
        <v>113.88387029755535</v>
      </c>
      <c r="P119" s="50">
        <v>108.86</v>
      </c>
      <c r="Q119" s="57">
        <f t="shared" si="21"/>
        <v>4.6149828197274922E-2</v>
      </c>
      <c r="S119" s="8">
        <f>SUMIF('[1]Bijlage MPT 2024'!$B:$B,$A119,'[1]Bijlage MPT 2024'!$J:$J)</f>
        <v>113.88</v>
      </c>
      <c r="T119" s="11">
        <f t="shared" si="15"/>
        <v>3.8702975553519536E-3</v>
      </c>
    </row>
    <row r="120" spans="1:20" x14ac:dyDescent="0.25">
      <c r="B120" s="2"/>
      <c r="D120" s="1"/>
      <c r="F120" s="1"/>
      <c r="H120" s="1"/>
      <c r="J120" s="1"/>
      <c r="L120" s="1"/>
      <c r="N120" s="1"/>
      <c r="P120" s="1"/>
      <c r="S120" s="8">
        <f>SUMIF('[1]Bijlage MPT 2024'!$B:$B,$A120,'[1]Bijlage MPT 2024'!$J:$J)</f>
        <v>0</v>
      </c>
      <c r="T120" s="11">
        <f t="shared" si="15"/>
        <v>0</v>
      </c>
    </row>
    <row r="121" spans="1:20" x14ac:dyDescent="0.25">
      <c r="A121" s="37" t="s">
        <v>148</v>
      </c>
      <c r="B121" s="2" t="s">
        <v>149</v>
      </c>
      <c r="D121" s="8">
        <f>SUMIF('[1]Bijlage MPT 2024'!$B:$B,$A121,'[1]Bijlage MPT 2024'!$D:$D)</f>
        <v>35.550574017143951</v>
      </c>
      <c r="E121" s="31"/>
      <c r="F121" s="8">
        <f>SUMIF('[1]Bijlage MPT 2024'!$B:$B,$A121,'[1]Bijlage MPT 2024'!$E:$E)</f>
        <v>4.1939968333415552</v>
      </c>
      <c r="G121" s="31"/>
      <c r="H121" s="7">
        <f>SUM(D121:F121)</f>
        <v>39.744570850485509</v>
      </c>
      <c r="I121" s="60"/>
      <c r="J121" s="8">
        <v>0</v>
      </c>
      <c r="K121" s="60"/>
      <c r="L121" s="8">
        <v>0</v>
      </c>
      <c r="M121" s="27"/>
      <c r="N121" s="54">
        <f t="shared" si="14"/>
        <v>39.744570850485509</v>
      </c>
      <c r="P121" s="50">
        <v>37.369999999999997</v>
      </c>
      <c r="Q121" s="57">
        <f t="shared" si="21"/>
        <v>6.3542168865012363E-2</v>
      </c>
      <c r="S121" s="8">
        <f>SUMIF('[1]Bijlage MPT 2024'!$B:$B,$A121,'[1]Bijlage MPT 2024'!$J:$J)</f>
        <v>39.74</v>
      </c>
      <c r="T121" s="11">
        <f t="shared" si="15"/>
        <v>4.5708504855070942E-3</v>
      </c>
    </row>
    <row r="122" spans="1:20" x14ac:dyDescent="0.25">
      <c r="H122" s="1"/>
      <c r="J122" s="1"/>
      <c r="P122" s="9"/>
      <c r="Q122" s="28"/>
    </row>
    <row r="123" spans="1:20" x14ac:dyDescent="0.25">
      <c r="H123" s="1"/>
      <c r="J123" s="1"/>
      <c r="K123" s="9"/>
      <c r="L123" s="1"/>
      <c r="P123" s="9"/>
      <c r="Q123" s="28"/>
    </row>
    <row r="124" spans="1:20" x14ac:dyDescent="0.25">
      <c r="H124" s="1"/>
      <c r="J124" s="1"/>
      <c r="K124" s="9"/>
      <c r="L124" s="1"/>
      <c r="P124" s="9"/>
      <c r="Q124" s="28"/>
    </row>
    <row r="125" spans="1:20" x14ac:dyDescent="0.25">
      <c r="H125" s="1"/>
      <c r="J125" s="1"/>
      <c r="K125" s="9"/>
      <c r="L125" s="1"/>
      <c r="P125" s="9"/>
      <c r="Q125" s="28"/>
    </row>
    <row r="126" spans="1:20" x14ac:dyDescent="0.25">
      <c r="H126" s="1"/>
      <c r="J126" s="1"/>
      <c r="K126" s="9"/>
      <c r="L126" s="1"/>
      <c r="P126" s="9"/>
      <c r="Q126" s="28"/>
    </row>
    <row r="127" spans="1:20" x14ac:dyDescent="0.25">
      <c r="H127" s="1"/>
      <c r="N127" s="1"/>
      <c r="P127" s="1"/>
      <c r="Q127" s="28"/>
    </row>
    <row r="128" spans="1:20" x14ac:dyDescent="0.25">
      <c r="H128" s="1"/>
      <c r="N128" s="1"/>
    </row>
    <row r="129" spans="8:8" x14ac:dyDescent="0.25">
      <c r="H129" s="1"/>
    </row>
    <row r="130" spans="8:8" x14ac:dyDescent="0.25">
      <c r="H130" s="1"/>
    </row>
    <row r="131" spans="8:8" x14ac:dyDescent="0.25">
      <c r="H131" s="1"/>
    </row>
    <row r="132" spans="8:8" x14ac:dyDescent="0.25"/>
    <row r="133" spans="8:8" x14ac:dyDescent="0.25"/>
    <row r="134" spans="8:8" x14ac:dyDescent="0.25"/>
    <row r="135" spans="8:8" x14ac:dyDescent="0.25"/>
    <row r="136" spans="8:8" x14ac:dyDescent="0.25"/>
    <row r="137" spans="8:8" x14ac:dyDescent="0.25"/>
    <row r="138" spans="8:8" x14ac:dyDescent="0.25"/>
    <row r="139" spans="8:8" x14ac:dyDescent="0.25"/>
    <row r="140" spans="8:8" x14ac:dyDescent="0.25"/>
    <row r="141" spans="8:8" x14ac:dyDescent="0.25"/>
    <row r="142" spans="8:8" x14ac:dyDescent="0.25"/>
    <row r="143" spans="8:8" x14ac:dyDescent="0.25"/>
    <row r="144" spans="8:8"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spans="1:17" x14ac:dyDescent="0.25"/>
    <row r="162" spans="1:17" x14ac:dyDescent="0.25"/>
    <row r="163" spans="1:17" x14ac:dyDescent="0.25"/>
    <row r="164" spans="1:17" x14ac:dyDescent="0.25">
      <c r="A164" s="67" t="s">
        <v>163</v>
      </c>
      <c r="B164" s="67"/>
      <c r="C164" s="67"/>
      <c r="D164" s="67"/>
      <c r="E164" s="67"/>
      <c r="F164" s="67"/>
      <c r="G164" s="67"/>
      <c r="H164" s="67"/>
      <c r="I164" s="67"/>
      <c r="J164" s="67"/>
      <c r="K164" s="67"/>
      <c r="L164" s="67"/>
      <c r="M164" s="67"/>
      <c r="N164" s="67"/>
      <c r="P164" s="1"/>
    </row>
    <row r="165" spans="1:17" ht="24" customHeight="1" x14ac:dyDescent="0.25">
      <c r="A165" s="68" t="s">
        <v>82</v>
      </c>
      <c r="B165" s="68"/>
      <c r="C165" s="68"/>
      <c r="D165" s="68"/>
      <c r="E165" s="68"/>
      <c r="F165" s="68"/>
      <c r="G165" s="68"/>
      <c r="H165" s="68"/>
      <c r="I165" s="68"/>
      <c r="J165" s="68"/>
      <c r="K165" s="68"/>
      <c r="L165" s="68"/>
      <c r="M165" s="68"/>
      <c r="N165" s="68"/>
      <c r="O165" s="68"/>
      <c r="P165" s="68"/>
      <c r="Q165" s="68"/>
    </row>
    <row r="166" spans="1:17" x14ac:dyDescent="0.25">
      <c r="A166" s="61"/>
      <c r="B166" s="61"/>
      <c r="C166" s="61"/>
      <c r="D166" s="61"/>
      <c r="E166" s="61"/>
      <c r="F166" s="61"/>
      <c r="G166" s="61"/>
      <c r="H166" s="61"/>
      <c r="I166" s="61"/>
      <c r="J166" s="61"/>
      <c r="K166" s="61"/>
      <c r="L166" s="61"/>
      <c r="M166" s="61"/>
      <c r="N166" s="61"/>
      <c r="O166" s="61"/>
      <c r="P166" s="61"/>
      <c r="Q166" s="61"/>
    </row>
    <row r="167" spans="1:17" x14ac:dyDescent="0.25">
      <c r="A167" s="69" t="s">
        <v>87</v>
      </c>
      <c r="B167" s="69"/>
      <c r="C167" s="69"/>
      <c r="D167" s="69"/>
      <c r="E167" s="69"/>
      <c r="F167" s="69"/>
      <c r="G167" s="69"/>
      <c r="H167" s="69"/>
      <c r="I167" s="69"/>
      <c r="J167" s="69"/>
      <c r="K167" s="69"/>
      <c r="L167" s="69"/>
      <c r="M167" s="69"/>
      <c r="N167" s="69"/>
      <c r="O167" s="69"/>
      <c r="P167" s="69"/>
      <c r="Q167" s="69"/>
    </row>
    <row r="168" spans="1:17" x14ac:dyDescent="0.25"/>
    <row r="169" spans="1:17" ht="13.8" hidden="1" customHeight="1" x14ac:dyDescent="0.25"/>
  </sheetData>
  <mergeCells count="20">
    <mergeCell ref="D1:Q1"/>
    <mergeCell ref="D2:Q2"/>
    <mergeCell ref="A79:Q79"/>
    <mergeCell ref="A85:A86"/>
    <mergeCell ref="B85:B86"/>
    <mergeCell ref="D82:Q82"/>
    <mergeCell ref="D83:Q83"/>
    <mergeCell ref="A3:B3"/>
    <mergeCell ref="A84:B84"/>
    <mergeCell ref="A47:A48"/>
    <mergeCell ref="B47:B48"/>
    <mergeCell ref="A76:N76"/>
    <mergeCell ref="A4:A5"/>
    <mergeCell ref="B4:B5"/>
    <mergeCell ref="A77:Q77"/>
    <mergeCell ref="A164:N164"/>
    <mergeCell ref="A165:Q165"/>
    <mergeCell ref="A167:Q167"/>
    <mergeCell ref="D3:Q3"/>
    <mergeCell ref="D84:Q84"/>
  </mergeCells>
  <pageMargins left="0.39370078740157483" right="0.39370078740157483" top="0.39370078740157483" bottom="0.19685039370078741" header="0.31496062992125984" footer="0.19685039370078741"/>
  <pageSetup paperSize="9" scale="65" orientation="portrait" r:id="rId1"/>
  <rowBreaks count="1" manualBreakCount="1">
    <brk id="8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D4E6E-C349-4E76-9F7F-C02EDA344388}">
  <dimension ref="A1:AG157"/>
  <sheetViews>
    <sheetView showGridLines="0" tabSelected="1" topLeftCell="A69" zoomScaleNormal="100" workbookViewId="0"/>
  </sheetViews>
  <sheetFormatPr defaultColWidth="0" defaultRowHeight="13.2" x14ac:dyDescent="0.3"/>
  <cols>
    <col min="1" max="1" width="10.6640625" style="12" customWidth="1"/>
    <col min="2" max="2" width="29.5546875" style="12" customWidth="1"/>
    <col min="3" max="3" width="2.109375" style="12" customWidth="1"/>
    <col min="4" max="4" width="10.6640625" style="42" customWidth="1"/>
    <col min="5" max="5" width="1.5546875" style="12" customWidth="1"/>
    <col min="6" max="6" width="10.6640625" style="42" customWidth="1"/>
    <col min="7" max="7" width="1.5546875" style="12" customWidth="1"/>
    <col min="8" max="8" width="10.6640625" style="42" customWidth="1"/>
    <col min="9" max="9" width="1.5546875" style="12" customWidth="1"/>
    <col min="10" max="10" width="12.6640625" style="42" customWidth="1"/>
    <col min="11" max="11" width="1.5546875" style="12" customWidth="1"/>
    <col min="12" max="12" width="10.6640625" style="42" customWidth="1"/>
    <col min="13" max="13" width="1.5546875" style="12" customWidth="1"/>
    <col min="14" max="14" width="10.6640625" style="48" customWidth="1"/>
    <col min="15" max="15" width="1.5546875" style="12" customWidth="1"/>
    <col min="16" max="16" width="10.6640625" style="48" customWidth="1"/>
    <col min="17" max="17" width="1.5546875" style="12" customWidth="1"/>
    <col min="18" max="18" width="11" style="20" customWidth="1"/>
    <col min="19" max="19" width="9.109375" style="14" hidden="1" customWidth="1"/>
    <col min="20" max="28" width="8.88671875" style="12" hidden="1" customWidth="1"/>
    <col min="29" max="33" width="0" style="12" hidden="1" customWidth="1"/>
    <col min="34" max="16384" width="8.88671875" style="12" hidden="1"/>
  </cols>
  <sheetData>
    <row r="1" spans="1:19" ht="29.4" customHeight="1" x14ac:dyDescent="0.3">
      <c r="B1" s="13"/>
      <c r="C1" s="13"/>
      <c r="D1" s="79" t="s">
        <v>81</v>
      </c>
      <c r="E1" s="79"/>
      <c r="F1" s="79"/>
      <c r="G1" s="79"/>
      <c r="H1" s="79"/>
      <c r="I1" s="79"/>
      <c r="J1" s="79"/>
      <c r="K1" s="79"/>
      <c r="L1" s="79"/>
      <c r="M1" s="79"/>
      <c r="N1" s="79"/>
      <c r="O1" s="79"/>
      <c r="P1" s="79"/>
      <c r="Q1" s="79"/>
      <c r="R1" s="79"/>
    </row>
    <row r="2" spans="1:19" ht="29.4" customHeight="1" x14ac:dyDescent="0.3">
      <c r="A2" s="13"/>
      <c r="B2" s="13"/>
      <c r="C2" s="13"/>
      <c r="D2" s="80" t="s">
        <v>0</v>
      </c>
      <c r="E2" s="81"/>
      <c r="F2" s="81"/>
      <c r="G2" s="81"/>
      <c r="H2" s="81"/>
      <c r="I2" s="81"/>
      <c r="J2" s="81"/>
      <c r="K2" s="81"/>
      <c r="L2" s="81"/>
      <c r="M2" s="81"/>
      <c r="N2" s="81"/>
      <c r="O2" s="81"/>
      <c r="P2" s="81"/>
      <c r="Q2" s="81"/>
      <c r="R2" s="82"/>
    </row>
    <row r="3" spans="1:19" ht="39.6" customHeight="1" x14ac:dyDescent="0.3">
      <c r="A3" s="83" t="str">
        <f>+'WLZ VV 2024'!A3</f>
        <v>NZa Beleidsregel: 2024_BR/REG 24123a (versie 1)</v>
      </c>
      <c r="B3" s="83"/>
      <c r="C3" s="30"/>
      <c r="D3" s="78" t="s">
        <v>158</v>
      </c>
      <c r="E3" s="78"/>
      <c r="F3" s="78"/>
      <c r="G3" s="78"/>
      <c r="H3" s="78"/>
      <c r="I3" s="78"/>
      <c r="J3" s="78"/>
      <c r="K3" s="78"/>
      <c r="L3" s="78"/>
      <c r="M3" s="78"/>
      <c r="N3" s="78"/>
      <c r="O3" s="78"/>
      <c r="P3" s="78"/>
      <c r="Q3" s="78"/>
      <c r="R3" s="78"/>
      <c r="S3" s="12"/>
    </row>
    <row r="4" spans="1:19" ht="17.399999999999999" x14ac:dyDescent="0.3">
      <c r="A4" s="74" t="s">
        <v>49</v>
      </c>
      <c r="B4" s="75" t="s">
        <v>73</v>
      </c>
      <c r="C4" s="16"/>
      <c r="D4" s="84" t="s">
        <v>76</v>
      </c>
      <c r="F4" s="84" t="s">
        <v>50</v>
      </c>
      <c r="G4" s="15"/>
      <c r="H4" s="84" t="s">
        <v>77</v>
      </c>
      <c r="I4" s="15"/>
      <c r="J4" s="84" t="s">
        <v>75</v>
      </c>
      <c r="K4" s="17"/>
      <c r="L4" s="21" t="s">
        <v>74</v>
      </c>
      <c r="M4" s="17"/>
      <c r="N4" s="21" t="s">
        <v>1</v>
      </c>
      <c r="O4" s="17"/>
      <c r="P4" s="21" t="s">
        <v>2</v>
      </c>
      <c r="Q4" s="17"/>
      <c r="R4" s="35">
        <v>2024</v>
      </c>
      <c r="S4" s="12"/>
    </row>
    <row r="5" spans="1:19" x14ac:dyDescent="0.3">
      <c r="A5" s="74"/>
      <c r="B5" s="75"/>
      <c r="C5" s="16"/>
      <c r="D5" s="84"/>
      <c r="E5" s="15"/>
      <c r="F5" s="84"/>
      <c r="G5" s="15"/>
      <c r="H5" s="84"/>
      <c r="I5" s="15"/>
      <c r="J5" s="84"/>
      <c r="K5" s="15"/>
      <c r="L5" s="41" t="s">
        <v>84</v>
      </c>
      <c r="M5" s="15"/>
      <c r="N5" s="41"/>
      <c r="O5" s="15"/>
      <c r="P5" s="41"/>
      <c r="Q5" s="15"/>
      <c r="R5" s="40" t="s">
        <v>85</v>
      </c>
      <c r="S5" s="12"/>
    </row>
    <row r="6" spans="1:19" ht="9" customHeight="1" x14ac:dyDescent="0.3">
      <c r="B6" s="16"/>
      <c r="C6" s="16"/>
      <c r="N6" s="12"/>
      <c r="P6" s="12"/>
      <c r="R6" s="12"/>
    </row>
    <row r="7" spans="1:19" ht="15" customHeight="1" x14ac:dyDescent="0.3">
      <c r="A7" s="18" t="s">
        <v>3</v>
      </c>
      <c r="B7" s="31" t="s">
        <v>51</v>
      </c>
      <c r="C7" s="16"/>
      <c r="D7" s="43">
        <v>56.909464165716258</v>
      </c>
      <c r="F7" s="43">
        <v>31.757685372767313</v>
      </c>
      <c r="H7" s="43">
        <v>0</v>
      </c>
      <c r="J7" s="43">
        <v>0</v>
      </c>
      <c r="L7" s="44">
        <f>SUM(D7:J7)</f>
        <v>88.667149538483571</v>
      </c>
      <c r="N7" s="43">
        <v>28.760990297346495</v>
      </c>
      <c r="P7" s="43">
        <v>2.8436672411865556</v>
      </c>
      <c r="R7" s="49">
        <f>SUM(L7:P7)</f>
        <v>120.27180707701662</v>
      </c>
      <c r="S7" s="51"/>
    </row>
    <row r="8" spans="1:19" ht="16.95" customHeight="1" x14ac:dyDescent="0.3">
      <c r="A8" s="29" t="s">
        <v>4</v>
      </c>
      <c r="B8" s="27" t="s">
        <v>52</v>
      </c>
      <c r="D8" s="43">
        <v>85.280946163628883</v>
      </c>
      <c r="F8" s="43">
        <v>36.438008065458206</v>
      </c>
      <c r="H8" s="43">
        <v>0</v>
      </c>
      <c r="J8" s="43">
        <v>0</v>
      </c>
      <c r="L8" s="44">
        <f t="shared" ref="L8:L25" si="0">SUM(D8:J8)</f>
        <v>121.71895422908709</v>
      </c>
      <c r="N8" s="43">
        <v>30.199556113388422</v>
      </c>
      <c r="P8" s="43">
        <v>2.8436672411865556</v>
      </c>
      <c r="R8" s="49">
        <f t="shared" ref="R8:R16" si="1">SUM(L8:P8)</f>
        <v>154.76217758366207</v>
      </c>
      <c r="S8" s="51"/>
    </row>
    <row r="9" spans="1:19" ht="16.95" customHeight="1" x14ac:dyDescent="0.3">
      <c r="A9" s="29" t="s">
        <v>5</v>
      </c>
      <c r="B9" s="31" t="s">
        <v>53</v>
      </c>
      <c r="C9" s="16"/>
      <c r="D9" s="43">
        <v>116.45480854899296</v>
      </c>
      <c r="F9" s="43">
        <v>40.915529664373956</v>
      </c>
      <c r="H9" s="43">
        <v>0</v>
      </c>
      <c r="J9" s="43">
        <v>0</v>
      </c>
      <c r="L9" s="44">
        <f t="shared" si="0"/>
        <v>157.37033821336692</v>
      </c>
      <c r="N9" s="43">
        <v>32.972575445789225</v>
      </c>
      <c r="P9" s="43">
        <v>2.8436672411865556</v>
      </c>
      <c r="R9" s="49">
        <f t="shared" si="1"/>
        <v>193.1865809003427</v>
      </c>
      <c r="S9" s="51"/>
    </row>
    <row r="10" spans="1:19" ht="16.95" customHeight="1" x14ac:dyDescent="0.3">
      <c r="A10" s="29" t="s">
        <v>6</v>
      </c>
      <c r="B10" s="31" t="s">
        <v>54</v>
      </c>
      <c r="C10" s="16"/>
      <c r="D10" s="43">
        <v>90.047151823273097</v>
      </c>
      <c r="F10" s="43">
        <v>39.624161184611829</v>
      </c>
      <c r="H10" s="43">
        <v>18.925672749662667</v>
      </c>
      <c r="J10" s="43">
        <v>0</v>
      </c>
      <c r="L10" s="44">
        <f t="shared" si="0"/>
        <v>148.5969857575476</v>
      </c>
      <c r="N10" s="43">
        <v>33.459130688461244</v>
      </c>
      <c r="P10" s="43">
        <v>2.8436672411865556</v>
      </c>
      <c r="R10" s="49">
        <f t="shared" si="1"/>
        <v>184.8997836871954</v>
      </c>
      <c r="S10" s="51"/>
    </row>
    <row r="11" spans="1:19" ht="16.95" customHeight="1" x14ac:dyDescent="0.3">
      <c r="A11" s="18" t="s">
        <v>7</v>
      </c>
      <c r="B11" s="31" t="s">
        <v>55</v>
      </c>
      <c r="C11" s="16"/>
      <c r="D11" s="43">
        <v>197.41457520409375</v>
      </c>
      <c r="F11" s="43">
        <v>55.14642749722244</v>
      </c>
      <c r="H11" s="43">
        <v>36.944587222621593</v>
      </c>
      <c r="J11" s="43">
        <v>0</v>
      </c>
      <c r="L11" s="44">
        <f t="shared" si="0"/>
        <v>289.5055899239378</v>
      </c>
      <c r="N11" s="43">
        <v>32.929981895996391</v>
      </c>
      <c r="P11" s="43">
        <v>4.1412629726017798</v>
      </c>
      <c r="R11" s="49">
        <f t="shared" si="1"/>
        <v>326.57683479253598</v>
      </c>
      <c r="S11" s="51"/>
    </row>
    <row r="12" spans="1:19" ht="16.95" customHeight="1" x14ac:dyDescent="0.3">
      <c r="A12" s="18" t="s">
        <v>8</v>
      </c>
      <c r="B12" s="31" t="s">
        <v>56</v>
      </c>
      <c r="C12" s="16"/>
      <c r="D12" s="43">
        <v>177.75180895774832</v>
      </c>
      <c r="F12" s="43">
        <v>52.258007061715652</v>
      </c>
      <c r="H12" s="43">
        <v>33.573306450261533</v>
      </c>
      <c r="J12" s="43">
        <v>0</v>
      </c>
      <c r="L12" s="44">
        <f t="shared" si="0"/>
        <v>263.58312246972554</v>
      </c>
      <c r="N12" s="43">
        <v>32.836995705910645</v>
      </c>
      <c r="P12" s="43">
        <v>4.1412629726017798</v>
      </c>
      <c r="R12" s="49">
        <f t="shared" si="1"/>
        <v>300.56138114823796</v>
      </c>
      <c r="S12" s="51"/>
    </row>
    <row r="13" spans="1:19" ht="16.95" customHeight="1" x14ac:dyDescent="0.3">
      <c r="A13" s="18" t="s">
        <v>9</v>
      </c>
      <c r="B13" s="31" t="s">
        <v>57</v>
      </c>
      <c r="C13" s="16"/>
      <c r="D13" s="43">
        <v>242.72438268110395</v>
      </c>
      <c r="F13" s="43">
        <v>60.954455175809194</v>
      </c>
      <c r="H13" s="43">
        <v>44.419530452371646</v>
      </c>
      <c r="J13" s="43">
        <v>0</v>
      </c>
      <c r="L13" s="44">
        <f t="shared" si="0"/>
        <v>348.09836830928481</v>
      </c>
      <c r="N13" s="43">
        <v>33.906336891896764</v>
      </c>
      <c r="P13" s="43">
        <v>4.1412629726017798</v>
      </c>
      <c r="R13" s="49">
        <f t="shared" si="1"/>
        <v>386.14596817378339</v>
      </c>
      <c r="S13" s="51"/>
    </row>
    <row r="14" spans="1:19" ht="16.95" customHeight="1" x14ac:dyDescent="0.3">
      <c r="A14" s="18" t="s">
        <v>10</v>
      </c>
      <c r="B14" s="31" t="s">
        <v>58</v>
      </c>
      <c r="C14" s="16"/>
      <c r="D14" s="43">
        <v>330.9600705123255</v>
      </c>
      <c r="F14" s="43">
        <v>72.320698668361501</v>
      </c>
      <c r="H14" s="43">
        <v>59.009038622412575</v>
      </c>
      <c r="J14" s="43">
        <v>0</v>
      </c>
      <c r="L14" s="44">
        <f t="shared" si="0"/>
        <v>462.28980780309956</v>
      </c>
      <c r="N14" s="43">
        <v>34.92918498284002</v>
      </c>
      <c r="P14" s="43">
        <v>5.2317955553869142</v>
      </c>
      <c r="R14" s="49">
        <f t="shared" si="1"/>
        <v>502.45078834132647</v>
      </c>
      <c r="S14" s="51"/>
    </row>
    <row r="15" spans="1:19" ht="16.95" customHeight="1" x14ac:dyDescent="0.3">
      <c r="A15" s="18" t="s">
        <v>11</v>
      </c>
      <c r="B15" s="31" t="s">
        <v>59</v>
      </c>
      <c r="C15" s="16"/>
      <c r="D15" s="43">
        <v>163.03646737770239</v>
      </c>
      <c r="F15" s="43">
        <v>52.842421751812857</v>
      </c>
      <c r="H15" s="43">
        <v>31.387786501283291</v>
      </c>
      <c r="J15" s="43">
        <v>0</v>
      </c>
      <c r="L15" s="44">
        <f t="shared" si="0"/>
        <v>247.26667563079855</v>
      </c>
      <c r="N15" s="43">
        <v>31.953626900096022</v>
      </c>
      <c r="P15" s="43">
        <v>5.494075543651693</v>
      </c>
      <c r="R15" s="49">
        <f t="shared" si="1"/>
        <v>284.71437807454629</v>
      </c>
      <c r="S15" s="51"/>
    </row>
    <row r="16" spans="1:19" ht="16.95" customHeight="1" x14ac:dyDescent="0.3">
      <c r="A16" s="18" t="s">
        <v>12</v>
      </c>
      <c r="B16" s="31" t="s">
        <v>60</v>
      </c>
      <c r="C16" s="16"/>
      <c r="D16" s="43">
        <v>389.47279321112046</v>
      </c>
      <c r="F16" s="43">
        <v>87.675612774179697</v>
      </c>
      <c r="H16" s="43">
        <v>70.006389003973325</v>
      </c>
      <c r="J16" s="43">
        <v>0</v>
      </c>
      <c r="L16" s="44">
        <f t="shared" si="0"/>
        <v>547.15479498927346</v>
      </c>
      <c r="N16" s="43">
        <v>34.92918498284002</v>
      </c>
      <c r="P16" s="43">
        <v>4.1412629726017798</v>
      </c>
      <c r="R16" s="49">
        <f t="shared" si="1"/>
        <v>586.22524294471532</v>
      </c>
      <c r="S16" s="51"/>
    </row>
    <row r="17" spans="1:19" x14ac:dyDescent="0.3">
      <c r="B17" s="27"/>
      <c r="N17" s="19"/>
      <c r="P17" s="19"/>
      <c r="R17" s="19"/>
    </row>
    <row r="18" spans="1:19" ht="16.95" customHeight="1" x14ac:dyDescent="0.3">
      <c r="A18" s="18" t="s">
        <v>13</v>
      </c>
      <c r="B18" s="31" t="s">
        <v>61</v>
      </c>
      <c r="C18" s="16"/>
      <c r="D18" s="43">
        <v>116.45480854899296</v>
      </c>
      <c r="F18" s="43">
        <v>40.915529664373956</v>
      </c>
      <c r="H18" s="43">
        <v>0</v>
      </c>
      <c r="J18" s="43">
        <v>27.646716554028202</v>
      </c>
      <c r="L18" s="44">
        <f t="shared" si="0"/>
        <v>185.01705476739511</v>
      </c>
      <c r="N18" s="43">
        <v>33.473910557873253</v>
      </c>
      <c r="P18" s="43">
        <v>3.1611640690860243</v>
      </c>
      <c r="R18" s="49">
        <f t="shared" ref="R18:R25" si="2">SUM(L18:P18)</f>
        <v>221.65212939435438</v>
      </c>
      <c r="S18" s="51"/>
    </row>
    <row r="19" spans="1:19" ht="16.95" customHeight="1" x14ac:dyDescent="0.3">
      <c r="A19" s="18" t="s">
        <v>14</v>
      </c>
      <c r="B19" s="31" t="s">
        <v>62</v>
      </c>
      <c r="C19" s="16"/>
      <c r="D19" s="43">
        <v>90.047151823273097</v>
      </c>
      <c r="F19" s="43">
        <v>39.624161184611829</v>
      </c>
      <c r="H19" s="43">
        <v>18.925672749662667</v>
      </c>
      <c r="J19" s="43">
        <v>28.577293360479715</v>
      </c>
      <c r="L19" s="44">
        <f t="shared" si="0"/>
        <v>177.1742791180273</v>
      </c>
      <c r="N19" s="43">
        <v>33.960465800545272</v>
      </c>
      <c r="P19" s="43">
        <v>3.1611640690860243</v>
      </c>
      <c r="R19" s="49">
        <f t="shared" si="2"/>
        <v>214.29590898765861</v>
      </c>
      <c r="S19" s="51"/>
    </row>
    <row r="20" spans="1:19" ht="16.95" customHeight="1" x14ac:dyDescent="0.3">
      <c r="A20" s="18" t="s">
        <v>15</v>
      </c>
      <c r="B20" s="31" t="s">
        <v>63</v>
      </c>
      <c r="C20" s="16"/>
      <c r="D20" s="43">
        <v>197.41457520409375</v>
      </c>
      <c r="F20" s="43">
        <v>55.14642749722244</v>
      </c>
      <c r="H20" s="43">
        <v>36.944587222621593</v>
      </c>
      <c r="J20" s="43">
        <v>26.489747028063718</v>
      </c>
      <c r="L20" s="44">
        <f t="shared" si="0"/>
        <v>315.99533695200154</v>
      </c>
      <c r="N20" s="43">
        <v>33.952829986939641</v>
      </c>
      <c r="P20" s="43">
        <v>4.8314734680354103</v>
      </c>
      <c r="R20" s="49">
        <f t="shared" si="2"/>
        <v>354.77964040697663</v>
      </c>
      <c r="S20" s="51"/>
    </row>
    <row r="21" spans="1:19" ht="16.95" customHeight="1" x14ac:dyDescent="0.3">
      <c r="A21" s="18" t="s">
        <v>16</v>
      </c>
      <c r="B21" s="31" t="s">
        <v>64</v>
      </c>
      <c r="C21" s="16"/>
      <c r="D21" s="43">
        <v>177.75180895774832</v>
      </c>
      <c r="F21" s="43">
        <v>52.258007061715652</v>
      </c>
      <c r="H21" s="43">
        <v>33.573306450261533</v>
      </c>
      <c r="J21" s="43">
        <v>27.088832400136411</v>
      </c>
      <c r="L21" s="44">
        <f t="shared" si="0"/>
        <v>290.67195486986196</v>
      </c>
      <c r="N21" s="43">
        <v>34.696719507625644</v>
      </c>
      <c r="P21" s="43">
        <v>4.8314734680354103</v>
      </c>
      <c r="R21" s="49">
        <f t="shared" si="2"/>
        <v>330.20014784552302</v>
      </c>
      <c r="S21" s="51"/>
    </row>
    <row r="22" spans="1:19" ht="16.95" customHeight="1" x14ac:dyDescent="0.3">
      <c r="A22" s="18" t="s">
        <v>17</v>
      </c>
      <c r="B22" s="31" t="s">
        <v>65</v>
      </c>
      <c r="C22" s="16"/>
      <c r="D22" s="43">
        <v>242.72438268110392</v>
      </c>
      <c r="F22" s="43">
        <v>60.954455175809187</v>
      </c>
      <c r="H22" s="43">
        <v>44.419530452371646</v>
      </c>
      <c r="J22" s="43">
        <v>41.508669016184328</v>
      </c>
      <c r="L22" s="44">
        <f t="shared" si="0"/>
        <v>389.60703732546909</v>
      </c>
      <c r="N22" s="43">
        <v>35.766060693611756</v>
      </c>
      <c r="P22" s="43">
        <v>4.8314734680354103</v>
      </c>
      <c r="R22" s="49">
        <f t="shared" si="2"/>
        <v>430.20457148711625</v>
      </c>
      <c r="S22" s="51"/>
    </row>
    <row r="23" spans="1:19" ht="16.95" customHeight="1" x14ac:dyDescent="0.3">
      <c r="A23" s="18" t="s">
        <v>18</v>
      </c>
      <c r="B23" s="31" t="s">
        <v>66</v>
      </c>
      <c r="C23" s="16"/>
      <c r="D23" s="43">
        <v>330.9600705123255</v>
      </c>
      <c r="F23" s="43">
        <v>72.320698668361501</v>
      </c>
      <c r="H23" s="43">
        <v>59.009038622412575</v>
      </c>
      <c r="J23" s="43">
        <v>29.371872561699774</v>
      </c>
      <c r="L23" s="44">
        <f t="shared" si="0"/>
        <v>491.66168036479934</v>
      </c>
      <c r="N23" s="43">
        <v>36.788908784555012</v>
      </c>
      <c r="P23" s="43">
        <v>6.1980902489939966</v>
      </c>
      <c r="R23" s="49">
        <f t="shared" si="2"/>
        <v>534.64867939834835</v>
      </c>
      <c r="S23" s="51"/>
    </row>
    <row r="24" spans="1:19" ht="16.95" customHeight="1" x14ac:dyDescent="0.3">
      <c r="A24" s="18" t="s">
        <v>19</v>
      </c>
      <c r="B24" s="31" t="s">
        <v>67</v>
      </c>
      <c r="C24" s="16"/>
      <c r="D24" s="43">
        <v>163.03646737770239</v>
      </c>
      <c r="F24" s="43">
        <v>52.842421751812857</v>
      </c>
      <c r="H24" s="43">
        <v>31.387786501283291</v>
      </c>
      <c r="J24" s="43">
        <v>83.044292135774015</v>
      </c>
      <c r="L24" s="44">
        <f t="shared" si="0"/>
        <v>330.31096776657256</v>
      </c>
      <c r="N24" s="43">
        <v>43.48391447072899</v>
      </c>
      <c r="P24" s="43">
        <v>6.5846081264368284</v>
      </c>
      <c r="R24" s="49">
        <f t="shared" si="2"/>
        <v>380.37949036373834</v>
      </c>
      <c r="S24" s="51"/>
    </row>
    <row r="25" spans="1:19" ht="16.95" customHeight="1" x14ac:dyDescent="0.3">
      <c r="A25" s="18" t="s">
        <v>20</v>
      </c>
      <c r="B25" s="31" t="s">
        <v>68</v>
      </c>
      <c r="C25" s="16"/>
      <c r="D25" s="43">
        <v>389.47279321112046</v>
      </c>
      <c r="F25" s="43">
        <v>87.675612774179697</v>
      </c>
      <c r="H25" s="43">
        <v>70.006389003973325</v>
      </c>
      <c r="J25" s="43">
        <v>7.16199807068881</v>
      </c>
      <c r="L25" s="44">
        <f t="shared" si="0"/>
        <v>554.31679305996227</v>
      </c>
      <c r="N25" s="43">
        <v>36.788908784555012</v>
      </c>
      <c r="P25" s="43">
        <v>4.8314734680354103</v>
      </c>
      <c r="R25" s="49">
        <f t="shared" si="2"/>
        <v>595.93717531255265</v>
      </c>
      <c r="S25" s="51"/>
    </row>
    <row r="26" spans="1:19" x14ac:dyDescent="0.3">
      <c r="D26" s="45"/>
      <c r="F26" s="45"/>
      <c r="H26" s="45"/>
      <c r="J26" s="45"/>
      <c r="L26" s="45"/>
      <c r="N26" s="12"/>
      <c r="P26" s="12"/>
      <c r="R26" s="12"/>
    </row>
    <row r="27" spans="1:19" ht="16.95" customHeight="1" x14ac:dyDescent="0.3">
      <c r="A27" s="18" t="s">
        <v>21</v>
      </c>
      <c r="B27" s="31" t="s">
        <v>69</v>
      </c>
      <c r="C27" s="16"/>
      <c r="D27" s="43">
        <v>53.300359564694972</v>
      </c>
      <c r="F27" s="43">
        <v>29.64668844883828</v>
      </c>
      <c r="H27" s="43">
        <v>0</v>
      </c>
      <c r="J27" s="43">
        <v>0</v>
      </c>
      <c r="L27" s="44">
        <f t="shared" ref="L27:L36" si="3">SUM(D27:J27)</f>
        <v>82.947048013533248</v>
      </c>
      <c r="N27" s="43">
        <v>3.3468984073334349</v>
      </c>
      <c r="P27" s="43">
        <v>0.88006773567170071</v>
      </c>
      <c r="R27" s="49">
        <f t="shared" ref="R27:R36" si="4">SUM(L27:P27)</f>
        <v>87.174014156538391</v>
      </c>
      <c r="S27" s="51"/>
    </row>
    <row r="28" spans="1:19" ht="16.95" customHeight="1" x14ac:dyDescent="0.3">
      <c r="A28" s="18" t="s">
        <v>22</v>
      </c>
      <c r="B28" s="27" t="s">
        <v>70</v>
      </c>
      <c r="D28" s="43">
        <v>78.101575079168342</v>
      </c>
      <c r="F28" s="43">
        <v>33.075041430359533</v>
      </c>
      <c r="H28" s="43">
        <v>0</v>
      </c>
      <c r="J28" s="43">
        <v>0</v>
      </c>
      <c r="L28" s="44">
        <f t="shared" si="3"/>
        <v>111.17661650952788</v>
      </c>
      <c r="N28" s="43">
        <v>3.3468984073334345</v>
      </c>
      <c r="P28" s="43">
        <v>0.88006773567170071</v>
      </c>
      <c r="R28" s="49">
        <f t="shared" si="4"/>
        <v>115.40358265253302</v>
      </c>
      <c r="S28" s="51"/>
    </row>
    <row r="29" spans="1:19" ht="16.95" customHeight="1" x14ac:dyDescent="0.3">
      <c r="A29" s="18" t="s">
        <v>23</v>
      </c>
      <c r="B29" s="31" t="s">
        <v>53</v>
      </c>
      <c r="C29" s="16"/>
      <c r="D29" s="43">
        <v>110.06925565375079</v>
      </c>
      <c r="F29" s="43">
        <v>38.441731600419402</v>
      </c>
      <c r="H29" s="43">
        <v>0</v>
      </c>
      <c r="J29" s="43">
        <v>0</v>
      </c>
      <c r="L29" s="44">
        <f t="shared" si="3"/>
        <v>148.51098725417017</v>
      </c>
      <c r="N29" s="43">
        <v>3.4052741123782053</v>
      </c>
      <c r="P29" s="43">
        <v>0.88006773567170071</v>
      </c>
      <c r="R29" s="49">
        <f t="shared" si="4"/>
        <v>152.79632910222008</v>
      </c>
      <c r="S29" s="51"/>
    </row>
    <row r="30" spans="1:19" ht="16.95" customHeight="1" x14ac:dyDescent="0.3">
      <c r="A30" s="18" t="s">
        <v>24</v>
      </c>
      <c r="B30" s="31" t="s">
        <v>54</v>
      </c>
      <c r="C30" s="16"/>
      <c r="D30" s="43">
        <v>84.990954357410018</v>
      </c>
      <c r="F30" s="43">
        <v>36.672471969902119</v>
      </c>
      <c r="H30" s="43">
        <v>17.809662562950372</v>
      </c>
      <c r="J30" s="43">
        <v>0</v>
      </c>
      <c r="L30" s="44">
        <f t="shared" si="3"/>
        <v>139.47308889026252</v>
      </c>
      <c r="N30" s="43">
        <v>3.4052741123782053</v>
      </c>
      <c r="P30" s="43">
        <v>0.88006773567170071</v>
      </c>
      <c r="R30" s="49">
        <f t="shared" si="4"/>
        <v>143.75843073831243</v>
      </c>
      <c r="S30" s="51"/>
    </row>
    <row r="31" spans="1:19" ht="16.95" customHeight="1" x14ac:dyDescent="0.3">
      <c r="A31" s="18" t="s">
        <v>25</v>
      </c>
      <c r="B31" s="31" t="s">
        <v>55</v>
      </c>
      <c r="C31" s="16"/>
      <c r="D31" s="43">
        <v>192.50689431763868</v>
      </c>
      <c r="F31" s="43">
        <v>51.05555628284398</v>
      </c>
      <c r="H31" s="43">
        <v>35.71232597479343</v>
      </c>
      <c r="J31" s="43">
        <v>0</v>
      </c>
      <c r="L31" s="44">
        <f t="shared" si="3"/>
        <v>279.27477657527606</v>
      </c>
      <c r="N31" s="43">
        <v>4.5098302191588608</v>
      </c>
      <c r="P31" s="43">
        <v>0.73061420017895251</v>
      </c>
      <c r="R31" s="49">
        <f t="shared" si="4"/>
        <v>284.51522099461386</v>
      </c>
      <c r="S31" s="51"/>
    </row>
    <row r="32" spans="1:19" ht="16.95" customHeight="1" x14ac:dyDescent="0.3">
      <c r="A32" s="18" t="s">
        <v>26</v>
      </c>
      <c r="B32" s="31" t="s">
        <v>56</v>
      </c>
      <c r="C32" s="16"/>
      <c r="D32" s="43">
        <v>166.85810466188391</v>
      </c>
      <c r="F32" s="43">
        <v>47.705809151539256</v>
      </c>
      <c r="H32" s="43">
        <v>31.469162244064396</v>
      </c>
      <c r="J32" s="43">
        <v>0</v>
      </c>
      <c r="L32" s="44">
        <f t="shared" si="3"/>
        <v>246.03307605748756</v>
      </c>
      <c r="N32" s="43">
        <v>4.9282680745447358</v>
      </c>
      <c r="P32" s="43">
        <v>0.73061420017895251</v>
      </c>
      <c r="R32" s="49">
        <f t="shared" si="4"/>
        <v>251.69195833221127</v>
      </c>
      <c r="S32" s="51"/>
    </row>
    <row r="33" spans="1:19" ht="16.95" customHeight="1" x14ac:dyDescent="0.3">
      <c r="A33" s="18" t="s">
        <v>27</v>
      </c>
      <c r="B33" s="31" t="s">
        <v>57</v>
      </c>
      <c r="C33" s="16"/>
      <c r="D33" s="43">
        <v>242.3102731170469</v>
      </c>
      <c r="F33" s="43">
        <v>55.568276504627889</v>
      </c>
      <c r="H33" s="43">
        <v>43.687148767341704</v>
      </c>
      <c r="J33" s="43">
        <v>0</v>
      </c>
      <c r="L33" s="44">
        <f t="shared" si="3"/>
        <v>341.56569838901646</v>
      </c>
      <c r="N33" s="43">
        <v>4.9282680745447358</v>
      </c>
      <c r="P33" s="43">
        <v>0.73061420017895251</v>
      </c>
      <c r="R33" s="49">
        <f t="shared" si="4"/>
        <v>347.22458066374014</v>
      </c>
      <c r="S33" s="51"/>
    </row>
    <row r="34" spans="1:19" ht="16.95" customHeight="1" x14ac:dyDescent="0.3">
      <c r="A34" s="18" t="s">
        <v>28</v>
      </c>
      <c r="B34" s="31" t="s">
        <v>58</v>
      </c>
      <c r="C34" s="16"/>
      <c r="D34" s="43">
        <v>324.71967831173231</v>
      </c>
      <c r="F34" s="43">
        <v>70.790778618571963</v>
      </c>
      <c r="H34" s="43">
        <v>58.055779921262499</v>
      </c>
      <c r="J34" s="43">
        <v>0</v>
      </c>
      <c r="L34" s="44">
        <f t="shared" si="3"/>
        <v>453.56623685156677</v>
      </c>
      <c r="N34" s="43">
        <v>4.9282680745447358</v>
      </c>
      <c r="P34" s="43">
        <v>0.45352261099005925</v>
      </c>
      <c r="R34" s="49">
        <f t="shared" si="4"/>
        <v>458.94802753710155</v>
      </c>
      <c r="S34" s="51"/>
    </row>
    <row r="35" spans="1:19" ht="16.95" customHeight="1" x14ac:dyDescent="0.3">
      <c r="A35" s="18" t="s">
        <v>29</v>
      </c>
      <c r="B35" s="31" t="s">
        <v>59</v>
      </c>
      <c r="C35" s="16"/>
      <c r="D35" s="43">
        <v>161.58990416122273</v>
      </c>
      <c r="F35" s="43">
        <v>50.939423346137275</v>
      </c>
      <c r="H35" s="43">
        <v>31.155284379051562</v>
      </c>
      <c r="J35" s="43">
        <v>0</v>
      </c>
      <c r="L35" s="44">
        <f t="shared" si="3"/>
        <v>243.68461188641155</v>
      </c>
      <c r="N35" s="43">
        <v>4.0448992687301129</v>
      </c>
      <c r="P35" s="43">
        <v>0.44515834004831606</v>
      </c>
      <c r="R35" s="49">
        <f t="shared" si="4"/>
        <v>248.17466949518999</v>
      </c>
      <c r="S35" s="51"/>
    </row>
    <row r="36" spans="1:19" ht="16.95" customHeight="1" x14ac:dyDescent="0.3">
      <c r="A36" s="18" t="s">
        <v>30</v>
      </c>
      <c r="B36" s="31" t="s">
        <v>60</v>
      </c>
      <c r="C36" s="16"/>
      <c r="D36" s="43">
        <v>388.79452861121217</v>
      </c>
      <c r="F36" s="43">
        <v>86.343430709397666</v>
      </c>
      <c r="H36" s="43">
        <v>69.739011563406834</v>
      </c>
      <c r="J36" s="43">
        <v>0</v>
      </c>
      <c r="L36" s="44">
        <f t="shared" si="3"/>
        <v>544.87697088401671</v>
      </c>
      <c r="N36" s="43">
        <v>4.9282680745447358</v>
      </c>
      <c r="P36" s="43">
        <v>0.73061420017895251</v>
      </c>
      <c r="R36" s="49">
        <f t="shared" si="4"/>
        <v>550.53585315874034</v>
      </c>
      <c r="S36" s="51"/>
    </row>
    <row r="37" spans="1:19" x14ac:dyDescent="0.3">
      <c r="A37" s="14"/>
      <c r="B37" s="46"/>
      <c r="C37" s="14"/>
      <c r="D37" s="47"/>
      <c r="E37" s="14"/>
      <c r="F37" s="47"/>
      <c r="G37" s="14"/>
      <c r="H37" s="47"/>
      <c r="I37" s="14"/>
      <c r="J37" s="47"/>
      <c r="K37" s="14"/>
      <c r="L37" s="47"/>
      <c r="M37" s="14"/>
      <c r="N37" s="14"/>
      <c r="O37" s="14"/>
      <c r="P37" s="14"/>
      <c r="Q37" s="14"/>
      <c r="R37" s="14"/>
      <c r="S37" s="51"/>
    </row>
    <row r="38" spans="1:19" ht="16.95" customHeight="1" x14ac:dyDescent="0.3">
      <c r="A38" s="18" t="s">
        <v>31</v>
      </c>
      <c r="B38" s="31" t="s">
        <v>61</v>
      </c>
      <c r="C38" s="16"/>
      <c r="D38" s="43">
        <v>110.06925565375079</v>
      </c>
      <c r="F38" s="43">
        <v>38.441731600419402</v>
      </c>
      <c r="H38" s="43">
        <v>0</v>
      </c>
      <c r="J38" s="43">
        <v>26.92016353751913</v>
      </c>
      <c r="L38" s="44">
        <f t="shared" ref="L38:L45" si="5">SUM(D38:J38)</f>
        <v>175.4311507916893</v>
      </c>
      <c r="N38" s="43">
        <v>3.4052741123782053</v>
      </c>
      <c r="P38" s="43">
        <v>0.96683497721679812</v>
      </c>
      <c r="R38" s="49">
        <f t="shared" ref="R38:R45" si="6">SUM(L38:P38)</f>
        <v>179.8032598812843</v>
      </c>
      <c r="S38" s="51"/>
    </row>
    <row r="39" spans="1:19" ht="16.95" customHeight="1" x14ac:dyDescent="0.3">
      <c r="A39" s="18" t="s">
        <v>32</v>
      </c>
      <c r="B39" s="31" t="s">
        <v>62</v>
      </c>
      <c r="C39" s="16"/>
      <c r="D39" s="43">
        <v>84.990954357410018</v>
      </c>
      <c r="F39" s="43">
        <v>36.672471969902119</v>
      </c>
      <c r="H39" s="43">
        <v>17.809662562950372</v>
      </c>
      <c r="J39" s="43">
        <v>13.233488404597409</v>
      </c>
      <c r="L39" s="44">
        <f t="shared" si="5"/>
        <v>152.70657729485993</v>
      </c>
      <c r="N39" s="43">
        <v>3.4052741123782053</v>
      </c>
      <c r="P39" s="43">
        <v>0.96683497721679812</v>
      </c>
      <c r="R39" s="49">
        <f t="shared" si="6"/>
        <v>157.07868638445493</v>
      </c>
      <c r="S39" s="51"/>
    </row>
    <row r="40" spans="1:19" ht="16.95" customHeight="1" x14ac:dyDescent="0.3">
      <c r="A40" s="18" t="s">
        <v>33</v>
      </c>
      <c r="B40" s="31" t="s">
        <v>63</v>
      </c>
      <c r="C40" s="16"/>
      <c r="D40" s="43">
        <v>192.50689431763868</v>
      </c>
      <c r="F40" s="43">
        <v>51.05555628284398</v>
      </c>
      <c r="H40" s="43">
        <v>35.71232597479343</v>
      </c>
      <c r="J40" s="43">
        <v>16.51298042004575</v>
      </c>
      <c r="L40" s="44">
        <f t="shared" si="5"/>
        <v>295.78775699532184</v>
      </c>
      <c r="N40" s="43">
        <v>4.5098302191588608</v>
      </c>
      <c r="P40" s="43">
        <v>0.85396464955981466</v>
      </c>
      <c r="R40" s="49">
        <f t="shared" si="6"/>
        <v>301.15155186404053</v>
      </c>
      <c r="S40" s="51"/>
    </row>
    <row r="41" spans="1:19" ht="16.95" customHeight="1" x14ac:dyDescent="0.3">
      <c r="A41" s="18" t="s">
        <v>34</v>
      </c>
      <c r="B41" s="31" t="s">
        <v>64</v>
      </c>
      <c r="C41" s="16"/>
      <c r="D41" s="43">
        <v>166.85810466188391</v>
      </c>
      <c r="F41" s="43">
        <v>47.705809151539256</v>
      </c>
      <c r="H41" s="43">
        <v>31.469162244064396</v>
      </c>
      <c r="J41" s="43">
        <v>17.850689821680824</v>
      </c>
      <c r="L41" s="44">
        <f t="shared" si="5"/>
        <v>263.88376587916838</v>
      </c>
      <c r="N41" s="43">
        <v>4.9282680745447358</v>
      </c>
      <c r="P41" s="43">
        <v>0.85396464955981466</v>
      </c>
      <c r="R41" s="49">
        <f t="shared" si="6"/>
        <v>269.66599860327295</v>
      </c>
      <c r="S41" s="51"/>
    </row>
    <row r="42" spans="1:19" ht="16.95" customHeight="1" x14ac:dyDescent="0.3">
      <c r="A42" s="18" t="s">
        <v>35</v>
      </c>
      <c r="B42" s="31" t="s">
        <v>65</v>
      </c>
      <c r="C42" s="16"/>
      <c r="D42" s="43">
        <v>242.3102731170469</v>
      </c>
      <c r="F42" s="43">
        <v>55.568276504627889</v>
      </c>
      <c r="H42" s="43">
        <v>43.687148767341704</v>
      </c>
      <c r="J42" s="43">
        <v>22.181507521501111</v>
      </c>
      <c r="L42" s="44">
        <f t="shared" si="5"/>
        <v>363.74720591051755</v>
      </c>
      <c r="N42" s="43">
        <v>4.9282680745447358</v>
      </c>
      <c r="P42" s="43">
        <v>0.85396464955981466</v>
      </c>
      <c r="R42" s="49">
        <f t="shared" si="6"/>
        <v>369.52943863462212</v>
      </c>
      <c r="S42" s="51"/>
    </row>
    <row r="43" spans="1:19" ht="16.95" customHeight="1" x14ac:dyDescent="0.3">
      <c r="A43" s="18" t="s">
        <v>36</v>
      </c>
      <c r="B43" s="31" t="s">
        <v>66</v>
      </c>
      <c r="C43" s="16"/>
      <c r="D43" s="43">
        <v>324.71967831173231</v>
      </c>
      <c r="F43" s="43">
        <v>70.790778618571963</v>
      </c>
      <c r="H43" s="43">
        <v>58.055779921262499</v>
      </c>
      <c r="J43" s="43">
        <v>16.911553525811229</v>
      </c>
      <c r="L43" s="44">
        <f t="shared" si="5"/>
        <v>470.47779037737803</v>
      </c>
      <c r="N43" s="43">
        <v>4.9282680745447358</v>
      </c>
      <c r="P43" s="43">
        <v>0.53768144601914247</v>
      </c>
      <c r="R43" s="49">
        <f t="shared" si="6"/>
        <v>475.9437398979419</v>
      </c>
      <c r="S43" s="51"/>
    </row>
    <row r="44" spans="1:19" ht="16.95" customHeight="1" x14ac:dyDescent="0.3">
      <c r="A44" s="18" t="s">
        <v>37</v>
      </c>
      <c r="B44" s="31" t="s">
        <v>71</v>
      </c>
      <c r="C44" s="16"/>
      <c r="D44" s="43">
        <v>161.58990416122273</v>
      </c>
      <c r="F44" s="43">
        <v>50.939423346137275</v>
      </c>
      <c r="H44" s="43">
        <v>31.155284379051562</v>
      </c>
      <c r="J44" s="43">
        <v>70.594550216057115</v>
      </c>
      <c r="L44" s="44">
        <f t="shared" si="5"/>
        <v>314.27916210246866</v>
      </c>
      <c r="N44" s="43">
        <v>4.0448992687301129</v>
      </c>
      <c r="P44" s="43">
        <v>0.53353536344026109</v>
      </c>
      <c r="R44" s="49">
        <f t="shared" si="6"/>
        <v>318.857596734639</v>
      </c>
      <c r="S44" s="51"/>
    </row>
    <row r="45" spans="1:19" ht="16.95" customHeight="1" x14ac:dyDescent="0.3">
      <c r="A45" s="18" t="s">
        <v>38</v>
      </c>
      <c r="B45" s="31" t="s">
        <v>72</v>
      </c>
      <c r="C45" s="16"/>
      <c r="D45" s="43">
        <v>388.79452861121212</v>
      </c>
      <c r="F45" s="43">
        <v>86.343430709397666</v>
      </c>
      <c r="H45" s="43">
        <v>69.739011563406834</v>
      </c>
      <c r="J45" s="43">
        <v>-6.8386968942299688</v>
      </c>
      <c r="L45" s="44">
        <f t="shared" si="5"/>
        <v>538.0382739897866</v>
      </c>
      <c r="N45" s="43">
        <v>4.9282680745447358</v>
      </c>
      <c r="P45" s="43">
        <v>0.85396464955981466</v>
      </c>
      <c r="R45" s="49">
        <f t="shared" si="6"/>
        <v>543.82050671389106</v>
      </c>
      <c r="S45" s="51"/>
    </row>
    <row r="46" spans="1:19" ht="9" customHeight="1" x14ac:dyDescent="0.3">
      <c r="N46" s="12"/>
      <c r="P46" s="12"/>
      <c r="R46" s="12"/>
      <c r="S46" s="51"/>
    </row>
    <row r="47" spans="1:19" ht="17.399999999999999" x14ac:dyDescent="0.3">
      <c r="A47" s="74" t="s">
        <v>49</v>
      </c>
      <c r="B47" s="75" t="s">
        <v>73</v>
      </c>
      <c r="C47" s="16"/>
      <c r="D47" s="84" t="s">
        <v>76</v>
      </c>
      <c r="F47" s="84" t="s">
        <v>50</v>
      </c>
      <c r="G47" s="15"/>
      <c r="H47" s="84" t="s">
        <v>77</v>
      </c>
      <c r="I47" s="15"/>
      <c r="J47" s="84" t="s">
        <v>75</v>
      </c>
      <c r="K47" s="17"/>
      <c r="L47" s="21" t="s">
        <v>74</v>
      </c>
      <c r="M47" s="17"/>
      <c r="N47" s="21" t="s">
        <v>1</v>
      </c>
      <c r="O47" s="17"/>
      <c r="P47" s="21" t="s">
        <v>2</v>
      </c>
      <c r="Q47" s="17"/>
      <c r="R47" s="35">
        <v>2024</v>
      </c>
      <c r="S47" s="51"/>
    </row>
    <row r="48" spans="1:19" x14ac:dyDescent="0.3">
      <c r="A48" s="74"/>
      <c r="B48" s="75"/>
      <c r="C48" s="16"/>
      <c r="D48" s="84"/>
      <c r="E48" s="15"/>
      <c r="F48" s="84"/>
      <c r="G48" s="15"/>
      <c r="H48" s="84"/>
      <c r="I48" s="15"/>
      <c r="J48" s="84"/>
      <c r="K48" s="15"/>
      <c r="L48" s="41" t="s">
        <v>84</v>
      </c>
      <c r="M48" s="15"/>
      <c r="N48" s="41"/>
      <c r="O48" s="15"/>
      <c r="P48" s="41"/>
      <c r="Q48" s="15"/>
      <c r="R48" s="40" t="s">
        <v>85</v>
      </c>
    </row>
    <row r="49" spans="1:19" ht="9" customHeight="1" x14ac:dyDescent="0.3">
      <c r="N49" s="12"/>
      <c r="P49" s="12"/>
      <c r="R49" s="12"/>
    </row>
    <row r="50" spans="1:19" ht="25.5" customHeight="1" x14ac:dyDescent="0.3">
      <c r="A50" s="18" t="s">
        <v>40</v>
      </c>
      <c r="B50" s="33" t="s">
        <v>39</v>
      </c>
      <c r="D50" s="43">
        <v>5.0772647890834604</v>
      </c>
      <c r="F50" s="43">
        <v>23.146719792888646</v>
      </c>
      <c r="H50" s="43">
        <v>0</v>
      </c>
      <c r="J50" s="43">
        <v>0</v>
      </c>
      <c r="L50" s="44">
        <f t="shared" ref="L50:L54" si="7">SUM(D50:J50)</f>
        <v>28.223984581972108</v>
      </c>
      <c r="N50" s="43">
        <v>28.760990297346495</v>
      </c>
      <c r="P50" s="43">
        <v>2.8436672411865556</v>
      </c>
      <c r="R50" s="6">
        <f>SUM(L50:P50)</f>
        <v>59.828642120505158</v>
      </c>
    </row>
    <row r="51" spans="1:19" ht="25.5" customHeight="1" x14ac:dyDescent="0.3">
      <c r="A51" s="18" t="s">
        <v>42</v>
      </c>
      <c r="B51" s="33" t="s">
        <v>41</v>
      </c>
      <c r="D51" s="43">
        <v>54.177937392161944</v>
      </c>
      <c r="F51" s="43">
        <v>30.448197760877317</v>
      </c>
      <c r="H51" s="43">
        <v>0</v>
      </c>
      <c r="J51" s="43">
        <v>0</v>
      </c>
      <c r="L51" s="44">
        <f t="shared" si="7"/>
        <v>84.626135153039257</v>
      </c>
      <c r="N51" s="43">
        <v>28.760990297346495</v>
      </c>
      <c r="P51" s="43">
        <v>2.8436672411865556</v>
      </c>
      <c r="R51" s="6">
        <f t="shared" ref="R51:R54" si="8">SUM(L51:P51)</f>
        <v>116.2307926915723</v>
      </c>
    </row>
    <row r="52" spans="1:19" ht="25.5" customHeight="1" x14ac:dyDescent="0.3">
      <c r="A52" s="18" t="s">
        <v>44</v>
      </c>
      <c r="B52" s="33" t="s">
        <v>43</v>
      </c>
      <c r="D52" s="43">
        <v>53.566947466942253</v>
      </c>
      <c r="F52" s="43">
        <v>31.659076901083886</v>
      </c>
      <c r="H52" s="43">
        <v>0</v>
      </c>
      <c r="J52" s="43">
        <v>0</v>
      </c>
      <c r="L52" s="44">
        <f t="shared" si="7"/>
        <v>85.226024368026145</v>
      </c>
      <c r="N52" s="43">
        <v>28.760990297346495</v>
      </c>
      <c r="P52" s="43">
        <v>2.8436672411865556</v>
      </c>
      <c r="R52" s="6">
        <f t="shared" si="8"/>
        <v>116.83068190655919</v>
      </c>
      <c r="S52" s="51"/>
    </row>
    <row r="53" spans="1:19" ht="25.5" customHeight="1" x14ac:dyDescent="0.3">
      <c r="A53" s="18" t="s">
        <v>46</v>
      </c>
      <c r="B53" s="33" t="s">
        <v>45</v>
      </c>
      <c r="D53" s="43">
        <v>276.00217091752234</v>
      </c>
      <c r="F53" s="43">
        <v>68.85730044873057</v>
      </c>
      <c r="H53" s="43">
        <v>0</v>
      </c>
      <c r="J53" s="43">
        <v>0</v>
      </c>
      <c r="L53" s="44">
        <f t="shared" si="7"/>
        <v>344.85947136625293</v>
      </c>
      <c r="N53" s="43">
        <v>35.766060693611756</v>
      </c>
      <c r="P53" s="43">
        <v>4.8314734680354094</v>
      </c>
      <c r="R53" s="6">
        <f t="shared" si="8"/>
        <v>385.45700552790009</v>
      </c>
      <c r="S53" s="51"/>
    </row>
    <row r="54" spans="1:19" ht="25.5" customHeight="1" x14ac:dyDescent="0.3">
      <c r="A54" s="18" t="s">
        <v>48</v>
      </c>
      <c r="B54" s="33" t="s">
        <v>47</v>
      </c>
      <c r="D54" s="43">
        <v>197.0814621027113</v>
      </c>
      <c r="F54" s="43">
        <v>68.183786645598559</v>
      </c>
      <c r="H54" s="43">
        <v>0</v>
      </c>
      <c r="J54" s="43">
        <v>0</v>
      </c>
      <c r="L54" s="44">
        <f t="shared" si="7"/>
        <v>265.26524874830989</v>
      </c>
      <c r="N54" s="43">
        <v>43.061015866783549</v>
      </c>
      <c r="P54" s="43">
        <v>4.0929567594056966</v>
      </c>
      <c r="R54" s="6">
        <f t="shared" si="8"/>
        <v>312.41922137449916</v>
      </c>
      <c r="S54" s="51"/>
    </row>
    <row r="55" spans="1:19" ht="13.2" customHeight="1" x14ac:dyDescent="0.3">
      <c r="S55" s="51"/>
    </row>
    <row r="56" spans="1:19" ht="13.2" customHeight="1" x14ac:dyDescent="0.3">
      <c r="S56" s="51"/>
    </row>
    <row r="57" spans="1:19" ht="13.2" customHeight="1" x14ac:dyDescent="0.3">
      <c r="S57" s="51"/>
    </row>
    <row r="58" spans="1:19" ht="13.2" customHeight="1" x14ac:dyDescent="0.3">
      <c r="S58" s="51"/>
    </row>
    <row r="59" spans="1:19" ht="13.2" customHeight="1" x14ac:dyDescent="0.3">
      <c r="S59" s="51"/>
    </row>
    <row r="60" spans="1:19" ht="13.2" customHeight="1" x14ac:dyDescent="0.3">
      <c r="S60" s="51"/>
    </row>
    <row r="61" spans="1:19" ht="13.2" customHeight="1" x14ac:dyDescent="0.3">
      <c r="S61" s="51"/>
    </row>
    <row r="62" spans="1:19" ht="13.2" customHeight="1" x14ac:dyDescent="0.3">
      <c r="S62" s="51"/>
    </row>
    <row r="63" spans="1:19" ht="13.2" customHeight="1" x14ac:dyDescent="0.3">
      <c r="S63" s="51"/>
    </row>
    <row r="64" spans="1:19" ht="13.2" customHeight="1" x14ac:dyDescent="0.3">
      <c r="S64" s="51"/>
    </row>
    <row r="65" spans="1:19" ht="13.2" customHeight="1" x14ac:dyDescent="0.3">
      <c r="S65" s="51"/>
    </row>
    <row r="66" spans="1:19" ht="13.2" customHeight="1" x14ac:dyDescent="0.3">
      <c r="S66" s="51"/>
    </row>
    <row r="67" spans="1:19" ht="13.2" customHeight="1" x14ac:dyDescent="0.3">
      <c r="S67" s="51"/>
    </row>
    <row r="68" spans="1:19" ht="13.2" customHeight="1" x14ac:dyDescent="0.3">
      <c r="A68" s="66" t="s">
        <v>162</v>
      </c>
      <c r="B68" s="63"/>
      <c r="C68" s="63"/>
      <c r="D68" s="64"/>
      <c r="E68" s="63"/>
      <c r="F68" s="64"/>
      <c r="G68" s="63"/>
      <c r="H68" s="64"/>
      <c r="I68" s="63"/>
      <c r="J68" s="64"/>
      <c r="K68" s="63"/>
      <c r="L68" s="64"/>
      <c r="M68" s="63"/>
      <c r="N68" s="65"/>
      <c r="O68" s="63"/>
      <c r="P68" s="65"/>
      <c r="S68" s="51"/>
    </row>
    <row r="69" spans="1:19" ht="24" customHeight="1" x14ac:dyDescent="0.3">
      <c r="A69" s="77" t="s">
        <v>82</v>
      </c>
      <c r="B69" s="77"/>
      <c r="C69" s="77"/>
      <c r="D69" s="77"/>
      <c r="E69" s="77"/>
      <c r="F69" s="77"/>
      <c r="G69" s="77"/>
      <c r="H69" s="77"/>
      <c r="I69" s="77"/>
      <c r="J69" s="77"/>
      <c r="K69" s="77"/>
      <c r="L69" s="77"/>
      <c r="M69" s="77"/>
      <c r="N69" s="77"/>
      <c r="O69" s="77"/>
      <c r="P69" s="77"/>
      <c r="Q69" s="77"/>
      <c r="R69" s="77"/>
    </row>
    <row r="70" spans="1:19" ht="13.2" customHeight="1" x14ac:dyDescent="0.3">
      <c r="A70" s="62"/>
      <c r="B70" s="63"/>
      <c r="C70" s="63"/>
      <c r="D70" s="64"/>
      <c r="E70" s="63"/>
      <c r="F70" s="64"/>
      <c r="G70" s="63"/>
      <c r="H70" s="64"/>
      <c r="I70" s="63"/>
      <c r="J70" s="64"/>
      <c r="K70" s="63"/>
      <c r="L70" s="64"/>
      <c r="M70" s="63"/>
      <c r="N70" s="65"/>
      <c r="O70" s="63"/>
      <c r="P70" s="65"/>
    </row>
    <row r="71" spans="1:19" ht="21" customHeight="1" x14ac:dyDescent="0.3">
      <c r="A71" s="86" t="s">
        <v>80</v>
      </c>
      <c r="B71" s="86"/>
      <c r="C71" s="86"/>
      <c r="D71" s="86"/>
      <c r="E71" s="86"/>
      <c r="F71" s="86"/>
      <c r="G71" s="86"/>
      <c r="H71" s="86"/>
      <c r="I71" s="86"/>
      <c r="J71" s="86"/>
      <c r="K71" s="86"/>
      <c r="L71" s="86"/>
      <c r="M71" s="86"/>
      <c r="N71" s="86"/>
      <c r="O71" s="86"/>
      <c r="P71" s="86"/>
      <c r="Q71" s="86"/>
      <c r="R71" s="86"/>
    </row>
    <row r="72" spans="1:19" x14ac:dyDescent="0.3">
      <c r="A72" s="85"/>
      <c r="B72" s="85"/>
      <c r="C72" s="85"/>
      <c r="D72" s="85"/>
      <c r="E72" s="85"/>
      <c r="F72" s="85"/>
      <c r="G72" s="85"/>
      <c r="H72" s="85"/>
      <c r="I72" s="85"/>
      <c r="J72" s="85"/>
      <c r="K72" s="85"/>
      <c r="L72" s="85"/>
      <c r="M72" s="85"/>
      <c r="N72" s="85"/>
      <c r="O72" s="85"/>
      <c r="P72" s="85"/>
      <c r="Q72" s="85"/>
      <c r="R72" s="85"/>
    </row>
    <row r="73" spans="1:19" ht="24.6" x14ac:dyDescent="0.3">
      <c r="B73" s="13"/>
      <c r="C73" s="13"/>
      <c r="D73" s="79" t="s">
        <v>81</v>
      </c>
      <c r="E73" s="79"/>
      <c r="F73" s="79"/>
      <c r="G73" s="79"/>
      <c r="H73" s="79"/>
      <c r="I73" s="79"/>
      <c r="J73" s="79"/>
      <c r="K73" s="79"/>
      <c r="L73" s="79"/>
      <c r="M73" s="79"/>
      <c r="N73" s="79"/>
      <c r="O73" s="79"/>
      <c r="P73" s="79"/>
      <c r="Q73" s="79"/>
      <c r="R73" s="79"/>
    </row>
    <row r="74" spans="1:19" ht="24.6" x14ac:dyDescent="0.3">
      <c r="A74" s="13"/>
      <c r="B74" s="13"/>
      <c r="C74" s="13"/>
      <c r="D74" s="80" t="s">
        <v>0</v>
      </c>
      <c r="E74" s="81"/>
      <c r="F74" s="81"/>
      <c r="G74" s="81"/>
      <c r="H74" s="81"/>
      <c r="I74" s="81"/>
      <c r="J74" s="81"/>
      <c r="K74" s="81"/>
      <c r="L74" s="81"/>
      <c r="M74" s="81"/>
      <c r="N74" s="81"/>
      <c r="O74" s="81"/>
      <c r="P74" s="81"/>
      <c r="Q74" s="81"/>
      <c r="R74" s="82"/>
    </row>
    <row r="75" spans="1:19" ht="34.950000000000003" customHeight="1" x14ac:dyDescent="0.3">
      <c r="A75" s="83" t="str">
        <f>+'WLZ VV 2024'!A84</f>
        <v>NZa Beleidsregel: 2024_BR/REG 24122a (versie 1)</v>
      </c>
      <c r="B75" s="83"/>
      <c r="C75" s="30"/>
      <c r="D75" s="78" t="s">
        <v>159</v>
      </c>
      <c r="E75" s="78"/>
      <c r="F75" s="78"/>
      <c r="G75" s="78"/>
      <c r="H75" s="78"/>
      <c r="I75" s="78"/>
      <c r="J75" s="78"/>
      <c r="K75" s="78"/>
      <c r="L75" s="78"/>
      <c r="M75" s="78"/>
      <c r="N75" s="78"/>
      <c r="O75" s="78"/>
      <c r="P75" s="78"/>
      <c r="Q75" s="78"/>
      <c r="R75" s="78"/>
    </row>
    <row r="76" spans="1:19" ht="17.399999999999999" x14ac:dyDescent="0.3">
      <c r="A76" s="74" t="s">
        <v>49</v>
      </c>
      <c r="B76" s="75" t="s">
        <v>73</v>
      </c>
      <c r="C76" s="16"/>
      <c r="D76" s="84" t="s">
        <v>76</v>
      </c>
      <c r="F76" s="84" t="s">
        <v>50</v>
      </c>
      <c r="G76" s="15"/>
      <c r="H76" s="84" t="s">
        <v>77</v>
      </c>
      <c r="I76" s="15"/>
      <c r="J76" s="84" t="s">
        <v>75</v>
      </c>
      <c r="K76" s="17"/>
      <c r="L76" s="21" t="s">
        <v>74</v>
      </c>
      <c r="M76" s="17"/>
      <c r="N76" s="21" t="s">
        <v>1</v>
      </c>
      <c r="O76" s="17"/>
      <c r="P76" s="21" t="s">
        <v>2</v>
      </c>
      <c r="Q76" s="17"/>
      <c r="R76" s="35">
        <v>2024</v>
      </c>
    </row>
    <row r="77" spans="1:19" x14ac:dyDescent="0.3">
      <c r="A77" s="74"/>
      <c r="B77" s="75"/>
      <c r="C77" s="16"/>
      <c r="D77" s="84"/>
      <c r="E77" s="15"/>
      <c r="F77" s="84"/>
      <c r="G77" s="15"/>
      <c r="H77" s="84"/>
      <c r="I77" s="15"/>
      <c r="J77" s="84"/>
      <c r="K77" s="15"/>
      <c r="L77" s="41" t="s">
        <v>84</v>
      </c>
      <c r="M77" s="15"/>
      <c r="N77" s="41"/>
      <c r="O77" s="15"/>
      <c r="P77" s="41"/>
      <c r="Q77" s="15"/>
      <c r="R77" s="40" t="s">
        <v>85</v>
      </c>
    </row>
    <row r="79" spans="1:19" x14ac:dyDescent="0.25">
      <c r="A79" s="37" t="s">
        <v>106</v>
      </c>
      <c r="B79" s="2" t="s">
        <v>107</v>
      </c>
      <c r="D79" s="43">
        <v>67.47</v>
      </c>
      <c r="F79" s="43">
        <v>0</v>
      </c>
      <c r="H79" s="43">
        <v>0</v>
      </c>
      <c r="J79" s="43">
        <v>0</v>
      </c>
      <c r="L79" s="44">
        <f t="shared" ref="L79" si="9">SUM(D79:J79)</f>
        <v>67.47</v>
      </c>
      <c r="N79" s="43">
        <v>0</v>
      </c>
      <c r="P79" s="43">
        <v>0</v>
      </c>
      <c r="R79" s="6">
        <f>SUM(L79:P79)</f>
        <v>67.47</v>
      </c>
    </row>
    <row r="80" spans="1:19" x14ac:dyDescent="0.25">
      <c r="A80" s="37" t="s">
        <v>108</v>
      </c>
      <c r="B80" s="2" t="s">
        <v>109</v>
      </c>
      <c r="D80" s="43">
        <v>72.260000000000005</v>
      </c>
      <c r="F80" s="43">
        <v>0</v>
      </c>
      <c r="H80" s="43">
        <v>0</v>
      </c>
      <c r="J80" s="43">
        <v>0</v>
      </c>
      <c r="L80" s="44">
        <f t="shared" ref="L80:L112" si="10">SUM(D80:J80)</f>
        <v>72.260000000000005</v>
      </c>
      <c r="N80" s="43">
        <v>0</v>
      </c>
      <c r="P80" s="43">
        <v>0</v>
      </c>
      <c r="R80" s="6">
        <f t="shared" ref="R80:R112" si="11">SUM(L80:P80)</f>
        <v>72.260000000000005</v>
      </c>
    </row>
    <row r="81" spans="1:18" x14ac:dyDescent="0.25">
      <c r="A81" s="37" t="s">
        <v>110</v>
      </c>
      <c r="B81" s="2" t="s">
        <v>111</v>
      </c>
      <c r="D81" s="43">
        <v>67.209999999999994</v>
      </c>
      <c r="F81" s="43">
        <v>0</v>
      </c>
      <c r="H81" s="43">
        <v>0</v>
      </c>
      <c r="J81" s="43">
        <v>0</v>
      </c>
      <c r="L81" s="44">
        <f t="shared" si="10"/>
        <v>67.209999999999994</v>
      </c>
      <c r="N81" s="43">
        <v>0</v>
      </c>
      <c r="P81" s="43">
        <v>0</v>
      </c>
      <c r="R81" s="6">
        <f t="shared" si="11"/>
        <v>67.209999999999994</v>
      </c>
    </row>
    <row r="82" spans="1:18" x14ac:dyDescent="0.25">
      <c r="A82" s="37" t="s">
        <v>112</v>
      </c>
      <c r="B82" s="2" t="s">
        <v>113</v>
      </c>
      <c r="D82" s="43">
        <v>87.74</v>
      </c>
      <c r="F82" s="43">
        <v>0</v>
      </c>
      <c r="H82" s="43">
        <v>0</v>
      </c>
      <c r="J82" s="43">
        <v>0</v>
      </c>
      <c r="L82" s="44">
        <f t="shared" si="10"/>
        <v>87.74</v>
      </c>
      <c r="N82" s="43">
        <v>0</v>
      </c>
      <c r="P82" s="43">
        <v>0</v>
      </c>
      <c r="R82" s="6">
        <f t="shared" si="11"/>
        <v>87.74</v>
      </c>
    </row>
    <row r="83" spans="1:18" s="1" customFormat="1" x14ac:dyDescent="0.25"/>
    <row r="84" spans="1:18" x14ac:dyDescent="0.25">
      <c r="A84" s="37" t="s">
        <v>114</v>
      </c>
      <c r="B84" s="2" t="s">
        <v>115</v>
      </c>
      <c r="D84" s="43">
        <v>87.74</v>
      </c>
      <c r="F84" s="43">
        <v>0</v>
      </c>
      <c r="H84" s="43">
        <v>0</v>
      </c>
      <c r="J84" s="43">
        <v>0</v>
      </c>
      <c r="L84" s="44">
        <f t="shared" si="10"/>
        <v>87.74</v>
      </c>
      <c r="N84" s="43">
        <v>0</v>
      </c>
      <c r="P84" s="43">
        <v>0</v>
      </c>
      <c r="R84" s="6">
        <f t="shared" si="11"/>
        <v>87.74</v>
      </c>
    </row>
    <row r="85" spans="1:18" x14ac:dyDescent="0.25">
      <c r="A85" s="37" t="s">
        <v>116</v>
      </c>
      <c r="B85" s="2" t="s">
        <v>117</v>
      </c>
      <c r="D85" s="43">
        <v>87.4</v>
      </c>
      <c r="F85" s="43">
        <v>0</v>
      </c>
      <c r="H85" s="43">
        <v>0</v>
      </c>
      <c r="J85" s="43">
        <v>0</v>
      </c>
      <c r="L85" s="44">
        <f t="shared" si="10"/>
        <v>87.4</v>
      </c>
      <c r="N85" s="43">
        <v>0</v>
      </c>
      <c r="P85" s="43">
        <v>0</v>
      </c>
      <c r="R85" s="6">
        <f t="shared" si="11"/>
        <v>87.4</v>
      </c>
    </row>
    <row r="86" spans="1:18" x14ac:dyDescent="0.25">
      <c r="A86" s="37" t="s">
        <v>118</v>
      </c>
      <c r="B86" s="2" t="s">
        <v>119</v>
      </c>
      <c r="D86" s="43">
        <v>93.99</v>
      </c>
      <c r="F86" s="43">
        <v>0</v>
      </c>
      <c r="H86" s="43">
        <v>0</v>
      </c>
      <c r="J86" s="43">
        <v>0</v>
      </c>
      <c r="L86" s="44">
        <f t="shared" si="10"/>
        <v>93.99</v>
      </c>
      <c r="N86" s="43">
        <v>0</v>
      </c>
      <c r="P86" s="43">
        <v>0</v>
      </c>
      <c r="R86" s="6">
        <f t="shared" si="11"/>
        <v>93.99</v>
      </c>
    </row>
    <row r="87" spans="1:18" x14ac:dyDescent="0.25">
      <c r="A87" s="37" t="s">
        <v>120</v>
      </c>
      <c r="B87" s="2" t="s">
        <v>121</v>
      </c>
      <c r="D87" s="43">
        <v>110.05</v>
      </c>
      <c r="F87" s="43">
        <v>0</v>
      </c>
      <c r="H87" s="43">
        <v>0</v>
      </c>
      <c r="J87" s="43">
        <v>0</v>
      </c>
      <c r="L87" s="44">
        <f t="shared" si="10"/>
        <v>110.05</v>
      </c>
      <c r="N87" s="43">
        <v>0</v>
      </c>
      <c r="P87" s="43">
        <v>0</v>
      </c>
      <c r="R87" s="6">
        <f t="shared" si="11"/>
        <v>110.05</v>
      </c>
    </row>
    <row r="88" spans="1:18" s="1" customFormat="1" x14ac:dyDescent="0.25"/>
    <row r="89" spans="1:18" x14ac:dyDescent="0.25">
      <c r="A89" s="37" t="s">
        <v>122</v>
      </c>
      <c r="B89" s="2" t="s">
        <v>123</v>
      </c>
      <c r="D89" s="43">
        <v>67.475014671959471</v>
      </c>
      <c r="F89" s="43">
        <v>8.0915087236956182</v>
      </c>
      <c r="H89" s="43">
        <v>0</v>
      </c>
      <c r="J89" s="43">
        <v>0</v>
      </c>
      <c r="L89" s="44">
        <f t="shared" si="10"/>
        <v>75.566523395655082</v>
      </c>
      <c r="N89" s="43">
        <v>0</v>
      </c>
      <c r="P89" s="43">
        <v>0</v>
      </c>
      <c r="R89" s="6">
        <f t="shared" si="11"/>
        <v>75.566523395655082</v>
      </c>
    </row>
    <row r="90" spans="1:18" x14ac:dyDescent="0.25">
      <c r="A90" s="37" t="s">
        <v>124</v>
      </c>
      <c r="B90" s="2" t="s">
        <v>125</v>
      </c>
      <c r="D90" s="43">
        <v>67.451297938355637</v>
      </c>
      <c r="F90" s="43">
        <v>7.8051004251514051</v>
      </c>
      <c r="H90" s="43">
        <v>0</v>
      </c>
      <c r="J90" s="43">
        <v>0</v>
      </c>
      <c r="L90" s="44">
        <f t="shared" si="10"/>
        <v>75.256398363507046</v>
      </c>
      <c r="N90" s="43">
        <v>0</v>
      </c>
      <c r="P90" s="43">
        <v>0</v>
      </c>
      <c r="R90" s="6">
        <f t="shared" si="11"/>
        <v>75.256398363507046</v>
      </c>
    </row>
    <row r="91" spans="1:18" x14ac:dyDescent="0.25">
      <c r="A91" s="37" t="s">
        <v>126</v>
      </c>
      <c r="B91" s="2" t="s">
        <v>127</v>
      </c>
      <c r="D91" s="43">
        <v>72.264056825582713</v>
      </c>
      <c r="F91" s="43">
        <v>8.665996514248576</v>
      </c>
      <c r="H91" s="43">
        <v>0</v>
      </c>
      <c r="J91" s="43">
        <v>0</v>
      </c>
      <c r="L91" s="44">
        <f t="shared" si="10"/>
        <v>80.930053339831289</v>
      </c>
      <c r="N91" s="43">
        <v>0</v>
      </c>
      <c r="P91" s="43">
        <v>0</v>
      </c>
      <c r="R91" s="6">
        <f t="shared" si="11"/>
        <v>80.930053339831289</v>
      </c>
    </row>
    <row r="92" spans="1:18" s="1" customFormat="1" x14ac:dyDescent="0.25"/>
    <row r="93" spans="1:18" x14ac:dyDescent="0.25">
      <c r="A93" s="37" t="s">
        <v>128</v>
      </c>
      <c r="B93" s="2" t="s">
        <v>129</v>
      </c>
      <c r="D93" s="43">
        <v>41.3930273577419</v>
      </c>
      <c r="F93" s="43">
        <v>12.97789668577278</v>
      </c>
      <c r="H93" s="43">
        <v>0</v>
      </c>
      <c r="J93" s="43">
        <v>0</v>
      </c>
      <c r="L93" s="44">
        <f t="shared" si="10"/>
        <v>54.370924043514677</v>
      </c>
      <c r="N93" s="43">
        <v>9.5500000000000007</v>
      </c>
      <c r="P93" s="43">
        <v>0</v>
      </c>
      <c r="R93" s="6">
        <f t="shared" si="11"/>
        <v>63.920924043514674</v>
      </c>
    </row>
    <row r="94" spans="1:18" x14ac:dyDescent="0.25">
      <c r="A94" s="37" t="s">
        <v>130</v>
      </c>
      <c r="B94" s="2" t="s">
        <v>131</v>
      </c>
      <c r="D94" s="43">
        <v>107.79434207745284</v>
      </c>
      <c r="F94" s="43">
        <v>11.412485866454391</v>
      </c>
      <c r="H94" s="43">
        <v>0</v>
      </c>
      <c r="J94" s="43">
        <v>0</v>
      </c>
      <c r="L94" s="44">
        <f t="shared" si="10"/>
        <v>119.20682794390723</v>
      </c>
      <c r="N94" s="43">
        <v>0</v>
      </c>
      <c r="P94" s="43">
        <v>0</v>
      </c>
      <c r="R94" s="6">
        <f t="shared" si="11"/>
        <v>119.20682794390723</v>
      </c>
    </row>
    <row r="95" spans="1:18" s="1" customFormat="1" x14ac:dyDescent="0.25"/>
    <row r="96" spans="1:18" x14ac:dyDescent="0.25">
      <c r="A96" s="37" t="s">
        <v>132</v>
      </c>
      <c r="B96" s="2" t="s">
        <v>133</v>
      </c>
      <c r="D96" s="43">
        <v>33.452177491369525</v>
      </c>
      <c r="F96" s="43">
        <v>7.6370813378739291</v>
      </c>
      <c r="H96" s="43">
        <v>0</v>
      </c>
      <c r="J96" s="43">
        <v>0</v>
      </c>
      <c r="L96" s="44">
        <f t="shared" si="10"/>
        <v>41.089258829243455</v>
      </c>
      <c r="N96" s="43">
        <v>7.61</v>
      </c>
      <c r="P96" s="43">
        <v>0</v>
      </c>
      <c r="R96" s="6">
        <f t="shared" si="11"/>
        <v>48.699258829243455</v>
      </c>
    </row>
    <row r="97" spans="1:18" x14ac:dyDescent="0.25">
      <c r="A97" s="37" t="s">
        <v>134</v>
      </c>
      <c r="B97" s="2" t="s">
        <v>150</v>
      </c>
      <c r="D97" s="43">
        <v>43.776480032565566</v>
      </c>
      <c r="F97" s="43">
        <v>10.968648384864292</v>
      </c>
      <c r="H97" s="43">
        <v>0</v>
      </c>
      <c r="J97" s="43">
        <v>0</v>
      </c>
      <c r="L97" s="44">
        <f t="shared" si="10"/>
        <v>54.745128417429854</v>
      </c>
      <c r="N97" s="43">
        <v>12.8</v>
      </c>
      <c r="P97" s="43">
        <v>0</v>
      </c>
      <c r="R97" s="6">
        <f t="shared" si="11"/>
        <v>67.545128417429851</v>
      </c>
    </row>
    <row r="98" spans="1:18" x14ac:dyDescent="0.25">
      <c r="A98" s="37" t="s">
        <v>135</v>
      </c>
      <c r="B98" s="2" t="s">
        <v>136</v>
      </c>
      <c r="D98" s="43">
        <v>46.076092663551222</v>
      </c>
      <c r="F98" s="43">
        <v>11.162009842926127</v>
      </c>
      <c r="H98" s="43">
        <v>0</v>
      </c>
      <c r="J98" s="43">
        <v>0</v>
      </c>
      <c r="L98" s="44">
        <f t="shared" si="10"/>
        <v>57.238102506477347</v>
      </c>
      <c r="N98" s="43">
        <v>12.8</v>
      </c>
      <c r="P98" s="43">
        <v>0</v>
      </c>
      <c r="R98" s="6">
        <f t="shared" si="11"/>
        <v>70.038102506477344</v>
      </c>
    </row>
    <row r="99" spans="1:18" s="1" customFormat="1" x14ac:dyDescent="0.25"/>
    <row r="100" spans="1:18" x14ac:dyDescent="0.25">
      <c r="A100" s="37" t="s">
        <v>137</v>
      </c>
      <c r="B100" s="2" t="s">
        <v>138</v>
      </c>
      <c r="D100" s="43">
        <v>172.35526365390996</v>
      </c>
      <c r="F100" s="43">
        <v>20.672818425615809</v>
      </c>
      <c r="H100" s="43">
        <v>0</v>
      </c>
      <c r="J100" s="43">
        <v>0</v>
      </c>
      <c r="L100" s="44">
        <f t="shared" si="10"/>
        <v>193.02808207952577</v>
      </c>
      <c r="N100" s="43">
        <v>0</v>
      </c>
      <c r="P100" s="43">
        <v>0</v>
      </c>
      <c r="R100" s="6">
        <f t="shared" si="11"/>
        <v>193.02808207952577</v>
      </c>
    </row>
    <row r="101" spans="1:18" s="1" customFormat="1" x14ac:dyDescent="0.25"/>
    <row r="102" spans="1:18" x14ac:dyDescent="0.25">
      <c r="A102" s="37" t="s">
        <v>139</v>
      </c>
      <c r="B102" s="2" t="s">
        <v>140</v>
      </c>
      <c r="D102" s="43">
        <v>63.154737564057562</v>
      </c>
      <c r="F102" s="43">
        <v>11.790045324544156</v>
      </c>
      <c r="H102" s="43">
        <v>0</v>
      </c>
      <c r="J102" s="43">
        <v>0</v>
      </c>
      <c r="L102" s="44">
        <f t="shared" si="10"/>
        <v>74.944782888601722</v>
      </c>
      <c r="N102" s="43">
        <v>5.8228190817247931</v>
      </c>
      <c r="P102" s="43">
        <v>0</v>
      </c>
      <c r="R102" s="6">
        <f t="shared" si="11"/>
        <v>80.76760197032651</v>
      </c>
    </row>
    <row r="103" spans="1:18" s="1" customFormat="1" x14ac:dyDescent="0.25"/>
    <row r="104" spans="1:18" x14ac:dyDescent="0.25">
      <c r="A104" s="37" t="s">
        <v>141</v>
      </c>
      <c r="B104" s="2" t="s">
        <v>151</v>
      </c>
      <c r="D104" s="43">
        <v>0</v>
      </c>
      <c r="F104" s="43">
        <v>9.2874711719150689</v>
      </c>
      <c r="H104" s="43">
        <v>0</v>
      </c>
      <c r="J104" s="43">
        <v>0</v>
      </c>
      <c r="L104" s="44">
        <f t="shared" si="10"/>
        <v>9.2874711719150689</v>
      </c>
      <c r="N104" s="43">
        <v>0</v>
      </c>
      <c r="P104" s="43">
        <v>0</v>
      </c>
      <c r="R104" s="6">
        <f t="shared" si="11"/>
        <v>9.2874711719150689</v>
      </c>
    </row>
    <row r="105" spans="1:18" x14ac:dyDescent="0.25">
      <c r="A105" s="37" t="s">
        <v>142</v>
      </c>
      <c r="B105" s="2" t="s">
        <v>152</v>
      </c>
      <c r="D105" s="43">
        <v>0</v>
      </c>
      <c r="F105" s="43">
        <v>21.084057539468485</v>
      </c>
      <c r="H105" s="43">
        <v>0</v>
      </c>
      <c r="J105" s="43">
        <v>0</v>
      </c>
      <c r="L105" s="44">
        <f t="shared" si="10"/>
        <v>21.084057539468485</v>
      </c>
      <c r="N105" s="43">
        <v>0</v>
      </c>
      <c r="P105" s="43">
        <v>0</v>
      </c>
      <c r="R105" s="6">
        <f t="shared" si="11"/>
        <v>21.084057539468485</v>
      </c>
    </row>
    <row r="106" spans="1:18" x14ac:dyDescent="0.25">
      <c r="A106" s="37" t="s">
        <v>143</v>
      </c>
      <c r="B106" s="2" t="s">
        <v>153</v>
      </c>
      <c r="D106" s="43">
        <v>0</v>
      </c>
      <c r="F106" s="43">
        <v>28.836100009575016</v>
      </c>
      <c r="H106" s="43">
        <v>0</v>
      </c>
      <c r="J106" s="43">
        <v>0</v>
      </c>
      <c r="L106" s="44">
        <f t="shared" si="10"/>
        <v>28.836100009575016</v>
      </c>
      <c r="N106" s="43">
        <v>0</v>
      </c>
      <c r="P106" s="43">
        <v>0</v>
      </c>
      <c r="R106" s="6">
        <f t="shared" si="11"/>
        <v>28.836100009575016</v>
      </c>
    </row>
    <row r="107" spans="1:18" x14ac:dyDescent="0.25">
      <c r="A107" s="37" t="s">
        <v>144</v>
      </c>
      <c r="B107" s="2" t="s">
        <v>154</v>
      </c>
      <c r="D107" s="43">
        <v>0</v>
      </c>
      <c r="F107" s="43">
        <v>39.783831485071673</v>
      </c>
      <c r="H107" s="43">
        <v>0</v>
      </c>
      <c r="J107" s="43">
        <v>0</v>
      </c>
      <c r="L107" s="44">
        <f t="shared" si="10"/>
        <v>39.783831485071673</v>
      </c>
      <c r="N107" s="43">
        <v>0</v>
      </c>
      <c r="P107" s="43">
        <v>0</v>
      </c>
      <c r="R107" s="6">
        <f t="shared" si="11"/>
        <v>39.783831485071673</v>
      </c>
    </row>
    <row r="108" spans="1:18" x14ac:dyDescent="0.25">
      <c r="A108" s="37" t="s">
        <v>145</v>
      </c>
      <c r="B108" s="2" t="s">
        <v>155</v>
      </c>
      <c r="D108" s="43">
        <v>0</v>
      </c>
      <c r="F108" s="43">
        <v>55.575029109362752</v>
      </c>
      <c r="H108" s="43">
        <v>0</v>
      </c>
      <c r="J108" s="43">
        <v>0</v>
      </c>
      <c r="L108" s="44">
        <f t="shared" si="10"/>
        <v>55.575029109362752</v>
      </c>
      <c r="N108" s="43">
        <v>0</v>
      </c>
      <c r="P108" s="43">
        <v>0</v>
      </c>
      <c r="R108" s="6">
        <f t="shared" si="11"/>
        <v>55.575029109362752</v>
      </c>
    </row>
    <row r="109" spans="1:18" x14ac:dyDescent="0.25">
      <c r="A109" s="37" t="s">
        <v>146</v>
      </c>
      <c r="B109" s="2" t="s">
        <v>156</v>
      </c>
      <c r="D109" s="43">
        <v>0</v>
      </c>
      <c r="F109" s="43">
        <v>76.921233012554623</v>
      </c>
      <c r="H109" s="43">
        <v>0</v>
      </c>
      <c r="J109" s="43">
        <v>0</v>
      </c>
      <c r="L109" s="44">
        <f t="shared" si="10"/>
        <v>76.921233012554623</v>
      </c>
      <c r="N109" s="43">
        <v>0</v>
      </c>
      <c r="P109" s="43">
        <v>0</v>
      </c>
      <c r="R109" s="6">
        <f t="shared" si="11"/>
        <v>76.921233012554623</v>
      </c>
    </row>
    <row r="110" spans="1:18" x14ac:dyDescent="0.25">
      <c r="A110" s="37" t="s">
        <v>147</v>
      </c>
      <c r="B110" s="2" t="s">
        <v>157</v>
      </c>
      <c r="D110" s="43">
        <v>0</v>
      </c>
      <c r="F110" s="43">
        <v>113.88387029755535</v>
      </c>
      <c r="H110" s="43">
        <v>0</v>
      </c>
      <c r="J110" s="43">
        <v>0</v>
      </c>
      <c r="L110" s="44">
        <f t="shared" si="10"/>
        <v>113.88387029755535</v>
      </c>
      <c r="N110" s="43">
        <v>0</v>
      </c>
      <c r="P110" s="43">
        <v>0</v>
      </c>
      <c r="R110" s="6">
        <f t="shared" si="11"/>
        <v>113.88387029755535</v>
      </c>
    </row>
    <row r="111" spans="1:18" s="1" customFormat="1" x14ac:dyDescent="0.25"/>
    <row r="112" spans="1:18" x14ac:dyDescent="0.25">
      <c r="A112" s="37" t="s">
        <v>148</v>
      </c>
      <c r="B112" s="2" t="s">
        <v>149</v>
      </c>
      <c r="D112" s="43">
        <v>35.550574017143951</v>
      </c>
      <c r="F112" s="43">
        <v>4.1939968333415552</v>
      </c>
      <c r="H112" s="43">
        <v>0</v>
      </c>
      <c r="J112" s="43">
        <v>0</v>
      </c>
      <c r="L112" s="44">
        <f t="shared" si="10"/>
        <v>39.744570850485509</v>
      </c>
      <c r="N112" s="43">
        <v>0</v>
      </c>
      <c r="P112" s="43">
        <v>0</v>
      </c>
      <c r="R112" s="6">
        <f t="shared" si="11"/>
        <v>39.744570850485509</v>
      </c>
    </row>
    <row r="154" spans="1:18" ht="14.4" customHeight="1" x14ac:dyDescent="0.25">
      <c r="A154" s="67" t="s">
        <v>163</v>
      </c>
      <c r="B154" s="67"/>
      <c r="C154" s="67"/>
      <c r="D154" s="67"/>
      <c r="E154" s="67"/>
      <c r="F154" s="67"/>
      <c r="G154" s="67"/>
      <c r="H154" s="67"/>
      <c r="I154" s="67"/>
      <c r="J154" s="67"/>
      <c r="K154" s="67"/>
      <c r="L154" s="67"/>
      <c r="M154" s="67"/>
      <c r="N154" s="67"/>
      <c r="O154" s="1"/>
      <c r="P154" s="1"/>
      <c r="Q154" s="1"/>
    </row>
    <row r="155" spans="1:18" ht="24.6" customHeight="1" x14ac:dyDescent="0.3">
      <c r="A155" s="68" t="s">
        <v>82</v>
      </c>
      <c r="B155" s="68"/>
      <c r="C155" s="68"/>
      <c r="D155" s="68"/>
      <c r="E155" s="68"/>
      <c r="F155" s="68"/>
      <c r="G155" s="68"/>
      <c r="H155" s="68"/>
      <c r="I155" s="68"/>
      <c r="J155" s="68"/>
      <c r="K155" s="68"/>
      <c r="L155" s="68"/>
      <c r="M155" s="68"/>
      <c r="N155" s="68"/>
      <c r="O155" s="68"/>
      <c r="P155" s="68"/>
      <c r="Q155" s="68"/>
      <c r="R155" s="68"/>
    </row>
    <row r="156" spans="1:18" x14ac:dyDescent="0.3">
      <c r="A156" s="61"/>
      <c r="B156" s="61"/>
      <c r="C156" s="61"/>
      <c r="D156" s="61"/>
      <c r="E156" s="61"/>
      <c r="F156" s="61"/>
      <c r="G156" s="61"/>
      <c r="H156" s="61"/>
      <c r="I156" s="61"/>
      <c r="J156" s="61"/>
      <c r="K156" s="61"/>
      <c r="L156" s="61"/>
      <c r="M156" s="61"/>
      <c r="N156" s="61"/>
      <c r="O156" s="61"/>
      <c r="P156" s="61"/>
      <c r="Q156" s="61"/>
    </row>
    <row r="157" spans="1:18" ht="12.75" customHeight="1" x14ac:dyDescent="0.3">
      <c r="A157" s="69" t="s">
        <v>87</v>
      </c>
      <c r="B157" s="69"/>
      <c r="C157" s="69"/>
      <c r="D157" s="69"/>
      <c r="E157" s="69"/>
      <c r="F157" s="69"/>
      <c r="G157" s="69"/>
      <c r="H157" s="69"/>
      <c r="I157" s="69"/>
      <c r="J157" s="69"/>
      <c r="K157" s="69"/>
      <c r="L157" s="69"/>
      <c r="M157" s="69"/>
      <c r="N157" s="69"/>
      <c r="O157" s="69"/>
      <c r="P157" s="69"/>
      <c r="Q157" s="69"/>
      <c r="R157" s="69"/>
    </row>
  </sheetData>
  <mergeCells count="32">
    <mergeCell ref="A3:B3"/>
    <mergeCell ref="D1:R1"/>
    <mergeCell ref="D2:R2"/>
    <mergeCell ref="D4:D5"/>
    <mergeCell ref="F4:F5"/>
    <mergeCell ref="H4:H5"/>
    <mergeCell ref="J4:J5"/>
    <mergeCell ref="D3:R3"/>
    <mergeCell ref="A154:N154"/>
    <mergeCell ref="D73:R73"/>
    <mergeCell ref="D74:R74"/>
    <mergeCell ref="A75:B75"/>
    <mergeCell ref="A76:A77"/>
    <mergeCell ref="D76:D77"/>
    <mergeCell ref="F76:F77"/>
    <mergeCell ref="H76:H77"/>
    <mergeCell ref="J76:J77"/>
    <mergeCell ref="B76:B77"/>
    <mergeCell ref="A72:R72"/>
    <mergeCell ref="A4:A5"/>
    <mergeCell ref="A47:A48"/>
    <mergeCell ref="A71:R71"/>
    <mergeCell ref="D47:D48"/>
    <mergeCell ref="A69:R69"/>
    <mergeCell ref="A155:R155"/>
    <mergeCell ref="A157:R157"/>
    <mergeCell ref="D75:R75"/>
    <mergeCell ref="B4:B5"/>
    <mergeCell ref="B47:B48"/>
    <mergeCell ref="F47:F48"/>
    <mergeCell ref="H47:H48"/>
    <mergeCell ref="J47:J48"/>
  </mergeCells>
  <pageMargins left="0.39370078740157483" right="0.39370078740157483" top="0.39370078740157483" bottom="0.39370078740157483" header="0.31496062992125984" footer="0.19685039370078741"/>
  <pageSetup paperSize="9" scale="65" orientation="portrait" r:id="rId1"/>
  <rowBreaks count="1" manualBreakCount="1">
    <brk id="72"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WLZ VV 2024</vt:lpstr>
      <vt:lpstr>specificatie</vt:lpstr>
      <vt:lpstr>specificatie!Afdrukbereik</vt:lpstr>
      <vt:lpstr>'WLZ VV 2024'!Afdrukbereik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Sjef van Leeuwen</dc:creator>
  <cp:lastModifiedBy>Sjef van Leeuwen - Zorgwize</cp:lastModifiedBy>
  <cp:lastPrinted>2023-10-23T16:31:44Z</cp:lastPrinted>
  <dcterms:created xsi:type="dcterms:W3CDTF">2021-10-16T18:28:40Z</dcterms:created>
  <dcterms:modified xsi:type="dcterms:W3CDTF">2023-10-23T16:32:17Z</dcterms:modified>
</cp:coreProperties>
</file>